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5.xml" ContentType="application/vnd.ms-excel.threadedcomments+xml"/>
  <Override PartName="/xl/comments8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s-02\sct\17- SCTs\Laboratoris\SCT_UEM\Standards\STDs_2025\Web STDs\"/>
    </mc:Choice>
  </mc:AlternateContent>
  <xr:revisionPtr revIDLastSave="0" documentId="13_ncr:1_{424070FD-F622-4012-9261-0A3F3B26585C}" xr6:coauthVersionLast="47" xr6:coauthVersionMax="47" xr10:uidLastSave="{00000000-0000-0000-0000-000000000000}"/>
  <bookViews>
    <workbookView xWindow="28680" yWindow="-120" windowWidth="29040" windowHeight="15840" tabRatio="838" activeTab="1" xr2:uid="{00000000-000D-0000-FFFF-FFFF00000000}"/>
  </bookViews>
  <sheets>
    <sheet name="Antibiotics" sheetId="1" r:id="rId1"/>
    <sheet name="Pharmaceuticals" sheetId="2" r:id="rId2"/>
    <sheet name="EDCs" sheetId="9" r:id="rId3"/>
    <sheet name="WatchList" sheetId="11" r:id="rId4"/>
    <sheet name="PMTCs" sheetId="19" r:id="rId5"/>
    <sheet name="Pesticides" sheetId="15" r:id="rId6"/>
    <sheet name="Labelled Compounds" sheetId="3" r:id="rId7"/>
    <sheet name="MIX SOLUTION" sheetId="10" r:id="rId8"/>
  </sheets>
  <definedNames>
    <definedName name="_xlnm._FilterDatabase" localSheetId="0" hidden="1">Antibiotics!$A$3:$AC$99</definedName>
    <definedName name="_xlnm._FilterDatabase" localSheetId="2" hidden="1">EDCs!$A$4:$BB$55</definedName>
    <definedName name="_xlnm._FilterDatabase" localSheetId="6" hidden="1">'Labelled Compounds'!$A$2:$AC$78</definedName>
    <definedName name="_xlnm._FilterDatabase" localSheetId="1" hidden="1">Pharmaceuticals!$A$4:$AE$115</definedName>
    <definedName name="_xlnm._FilterDatabase" localSheetId="4" hidden="1">PMTCs!$A$3:$AD$68</definedName>
    <definedName name="_xlnm._FilterDatabase" localSheetId="3" hidden="1">WatchList!$A$4:$BB$34</definedName>
    <definedName name="_xlnm.Print_Area" localSheetId="6">'Labelled Compounds'!$C$2:$V$68</definedName>
    <definedName name="_xlnm.Print_Area" localSheetId="7">'MIX SOLUTION'!$B$82:$C$108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2" i="2" l="1"/>
  <c r="AC72" i="2" s="1"/>
  <c r="U31" i="2"/>
  <c r="AB83" i="2"/>
  <c r="Y14" i="1"/>
  <c r="Y28" i="1"/>
  <c r="Z28" i="1" s="1"/>
  <c r="Y31" i="15"/>
  <c r="Z31" i="15" s="1"/>
  <c r="AA31" i="15" s="1"/>
  <c r="Z70" i="1"/>
  <c r="Y54" i="19"/>
  <c r="Z54" i="19" s="1"/>
  <c r="AA54" i="19" s="1"/>
  <c r="Y55" i="19"/>
  <c r="Z55" i="19" s="1"/>
  <c r="AA55" i="19" s="1"/>
  <c r="Y56" i="19"/>
  <c r="Z56" i="19" s="1"/>
  <c r="AA56" i="19" s="1"/>
  <c r="Y57" i="19"/>
  <c r="Z57" i="19" s="1"/>
  <c r="AA57" i="19" s="1"/>
  <c r="Y58" i="19"/>
  <c r="Z58" i="19" s="1"/>
  <c r="AA58" i="19" s="1"/>
  <c r="U57" i="19"/>
  <c r="U58" i="19"/>
  <c r="M52" i="19"/>
  <c r="L52" i="19" s="1"/>
  <c r="M53" i="19"/>
  <c r="L53" i="19" s="1"/>
  <c r="M54" i="19"/>
  <c r="L54" i="19" s="1"/>
  <c r="M55" i="19"/>
  <c r="L55" i="19" s="1"/>
  <c r="M56" i="19"/>
  <c r="L56" i="19" s="1"/>
  <c r="M57" i="19"/>
  <c r="L57" i="19" s="1"/>
  <c r="M58" i="19"/>
  <c r="L58" i="19" s="1"/>
  <c r="Y20" i="15"/>
  <c r="Z20" i="15" s="1"/>
  <c r="U54" i="19"/>
  <c r="U50" i="19"/>
  <c r="U51" i="19"/>
  <c r="U52" i="19"/>
  <c r="U53" i="19"/>
  <c r="U55" i="19"/>
  <c r="U56" i="19"/>
  <c r="U20" i="15"/>
  <c r="Y35" i="19"/>
  <c r="Z35" i="19" s="1"/>
  <c r="AA35" i="19" s="1"/>
  <c r="Y4" i="19"/>
  <c r="Z4" i="19" s="1"/>
  <c r="AA4" i="19" s="1"/>
  <c r="Y53" i="19"/>
  <c r="Z53" i="19" s="1"/>
  <c r="AA53" i="19" s="1"/>
  <c r="Y52" i="19"/>
  <c r="Z52" i="19" s="1"/>
  <c r="AA52" i="19" s="1"/>
  <c r="Y51" i="19"/>
  <c r="Z51" i="19" s="1"/>
  <c r="AA51" i="19" s="1"/>
  <c r="M51" i="19"/>
  <c r="L51" i="19" s="1"/>
  <c r="Y50" i="19"/>
  <c r="Z50" i="19" s="1"/>
  <c r="AA50" i="19" s="1"/>
  <c r="M50" i="19"/>
  <c r="L50" i="19" s="1"/>
  <c r="Y44" i="3"/>
  <c r="Z44" i="3" s="1"/>
  <c r="Y27" i="1"/>
  <c r="Z27" i="1" s="1"/>
  <c r="U63" i="2"/>
  <c r="U49" i="2"/>
  <c r="Z46" i="3"/>
  <c r="Y47" i="3"/>
  <c r="Z47" i="3" s="1"/>
  <c r="Y46" i="3"/>
  <c r="U45" i="19"/>
  <c r="U44" i="19"/>
  <c r="U30" i="19"/>
  <c r="Y29" i="19"/>
  <c r="Z29" i="19" s="1"/>
  <c r="AA29" i="19" s="1"/>
  <c r="Y30" i="19"/>
  <c r="Z30" i="19" s="1"/>
  <c r="AA30" i="19" s="1"/>
  <c r="AA31" i="19"/>
  <c r="Y13" i="19"/>
  <c r="Z13" i="19" s="1"/>
  <c r="AA13" i="19" s="1"/>
  <c r="Y17" i="19"/>
  <c r="Z17" i="19" s="1"/>
  <c r="AA17" i="19" s="1"/>
  <c r="Y32" i="19"/>
  <c r="Z32" i="19" s="1"/>
  <c r="AA32" i="19" s="1"/>
  <c r="Y33" i="19"/>
  <c r="Z33" i="19" s="1"/>
  <c r="AA33" i="19" s="1"/>
  <c r="AA34" i="19"/>
  <c r="Y12" i="19"/>
  <c r="Z12" i="19" s="1"/>
  <c r="AA12" i="19" s="1"/>
  <c r="Y18" i="19"/>
  <c r="Z18" i="19" s="1"/>
  <c r="AA18" i="19" s="1"/>
  <c r="Y5" i="19"/>
  <c r="Z5" i="19" s="1"/>
  <c r="AA5" i="19" s="1"/>
  <c r="Y6" i="19"/>
  <c r="Z6" i="19" s="1"/>
  <c r="AA6" i="19" s="1"/>
  <c r="Y7" i="19"/>
  <c r="Z7" i="19" s="1"/>
  <c r="AA7" i="19" s="1"/>
  <c r="Y36" i="19"/>
  <c r="Z36" i="19" s="1"/>
  <c r="AA36" i="19" s="1"/>
  <c r="Y28" i="19"/>
  <c r="Z28" i="19" s="1"/>
  <c r="AA28" i="19" s="1"/>
  <c r="Y21" i="19"/>
  <c r="Z21" i="19" s="1"/>
  <c r="AA21" i="19" s="1"/>
  <c r="Y25" i="19"/>
  <c r="Z25" i="19" s="1"/>
  <c r="AA25" i="19" s="1"/>
  <c r="Y37" i="19"/>
  <c r="Z37" i="19" s="1"/>
  <c r="AA37" i="19" s="1"/>
  <c r="Y8" i="19"/>
  <c r="Z8" i="19" s="1"/>
  <c r="AA8" i="19" s="1"/>
  <c r="AA38" i="19"/>
  <c r="Y39" i="19"/>
  <c r="Z39" i="19" s="1"/>
  <c r="AA39" i="19" s="1"/>
  <c r="Y40" i="19"/>
  <c r="Z40" i="19" s="1"/>
  <c r="AA40" i="19" s="1"/>
  <c r="Y27" i="19"/>
  <c r="Z27" i="19" s="1"/>
  <c r="AA27" i="19" s="1"/>
  <c r="Y59" i="19"/>
  <c r="Z59" i="19" s="1"/>
  <c r="AA59" i="19" s="1"/>
  <c r="Y41" i="19"/>
  <c r="Z41" i="19" s="1"/>
  <c r="AA41" i="19" s="1"/>
  <c r="Y42" i="19"/>
  <c r="Z42" i="19" s="1"/>
  <c r="AA42" i="19" s="1"/>
  <c r="AA43" i="19"/>
  <c r="Y44" i="19"/>
  <c r="Z44" i="19" s="1"/>
  <c r="AA44" i="19" s="1"/>
  <c r="Y9" i="19"/>
  <c r="Z9" i="19" s="1"/>
  <c r="AA9" i="19" s="1"/>
  <c r="Y20" i="19"/>
  <c r="Z20" i="19" s="1"/>
  <c r="AA20" i="19" s="1"/>
  <c r="Y60" i="19"/>
  <c r="Z60" i="19" s="1"/>
  <c r="AA60" i="19" s="1"/>
  <c r="Y22" i="19"/>
  <c r="Z22" i="19" s="1"/>
  <c r="AA22" i="19" s="1"/>
  <c r="Y19" i="19"/>
  <c r="Z19" i="19" s="1"/>
  <c r="AA19" i="19" s="1"/>
  <c r="AA45" i="19"/>
  <c r="Y46" i="19"/>
  <c r="Z46" i="19" s="1"/>
  <c r="AA46" i="19" s="1"/>
  <c r="Y10" i="19"/>
  <c r="Z10" i="19" s="1"/>
  <c r="AA10" i="19" s="1"/>
  <c r="Y47" i="19"/>
  <c r="Z47" i="19" s="1"/>
  <c r="AA47" i="19" s="1"/>
  <c r="Y15" i="19"/>
  <c r="Z15" i="19" s="1"/>
  <c r="AA15" i="19" s="1"/>
  <c r="Y14" i="19"/>
  <c r="Z14" i="19" s="1"/>
  <c r="AA14" i="19" s="1"/>
  <c r="Y26" i="19"/>
  <c r="Z26" i="19" s="1"/>
  <c r="AA26" i="19" s="1"/>
  <c r="Y23" i="19"/>
  <c r="Z23" i="19" s="1"/>
  <c r="AA23" i="19" s="1"/>
  <c r="Y48" i="19"/>
  <c r="Z48" i="19" s="1"/>
  <c r="AA48" i="19" s="1"/>
  <c r="AA49" i="19"/>
  <c r="Y11" i="19"/>
  <c r="Z11" i="19" s="1"/>
  <c r="AA11" i="19" s="1"/>
  <c r="Y16" i="19"/>
  <c r="Z16" i="19" s="1"/>
  <c r="AA16" i="19" s="1"/>
  <c r="Y24" i="19"/>
  <c r="Z24" i="19" s="1"/>
  <c r="AA24" i="19" s="1"/>
  <c r="U31" i="19"/>
  <c r="U13" i="19"/>
  <c r="U17" i="19"/>
  <c r="U32" i="19"/>
  <c r="U33" i="19"/>
  <c r="U4" i="19"/>
  <c r="U35" i="19"/>
  <c r="U12" i="19"/>
  <c r="U18" i="19"/>
  <c r="U5" i="19"/>
  <c r="U6" i="19"/>
  <c r="U7" i="19"/>
  <c r="U36" i="19"/>
  <c r="U28" i="19"/>
  <c r="U21" i="19"/>
  <c r="U25" i="19"/>
  <c r="U37" i="19"/>
  <c r="U8" i="19"/>
  <c r="U38" i="19"/>
  <c r="U39" i="19"/>
  <c r="U40" i="19"/>
  <c r="U27" i="19"/>
  <c r="U59" i="19"/>
  <c r="U41" i="19"/>
  <c r="U42" i="19"/>
  <c r="U43" i="19"/>
  <c r="U9" i="19"/>
  <c r="U20" i="19"/>
  <c r="U60" i="19"/>
  <c r="U22" i="19"/>
  <c r="U19" i="19"/>
  <c r="U46" i="19"/>
  <c r="U10" i="19"/>
  <c r="U47" i="19"/>
  <c r="U15" i="19"/>
  <c r="U14" i="19"/>
  <c r="U26" i="19"/>
  <c r="U23" i="19"/>
  <c r="U48" i="19"/>
  <c r="U49" i="19"/>
  <c r="U11" i="19"/>
  <c r="U16" i="19"/>
  <c r="U24" i="19"/>
  <c r="U29" i="19"/>
  <c r="M17" i="19"/>
  <c r="L17" i="19" s="1"/>
  <c r="M32" i="19"/>
  <c r="L32" i="19" s="1"/>
  <c r="M33" i="19"/>
  <c r="L33" i="19" s="1"/>
  <c r="M34" i="19"/>
  <c r="L34" i="19" s="1"/>
  <c r="M4" i="19"/>
  <c r="L4" i="19" s="1"/>
  <c r="M35" i="19"/>
  <c r="L35" i="19" s="1"/>
  <c r="M12" i="19"/>
  <c r="L12" i="19" s="1"/>
  <c r="M18" i="19"/>
  <c r="L18" i="19" s="1"/>
  <c r="M5" i="19"/>
  <c r="L5" i="19" s="1"/>
  <c r="N5" i="19" s="1"/>
  <c r="M6" i="19"/>
  <c r="L6" i="19" s="1"/>
  <c r="M7" i="19"/>
  <c r="L7" i="19" s="1"/>
  <c r="M36" i="19"/>
  <c r="L36" i="19" s="1"/>
  <c r="M28" i="19"/>
  <c r="L28" i="19" s="1"/>
  <c r="M21" i="19"/>
  <c r="L21" i="19" s="1"/>
  <c r="M25" i="19"/>
  <c r="L25" i="19" s="1"/>
  <c r="M37" i="19"/>
  <c r="L37" i="19" s="1"/>
  <c r="M8" i="19"/>
  <c r="L8" i="19" s="1"/>
  <c r="M38" i="19"/>
  <c r="L38" i="19" s="1"/>
  <c r="M39" i="19"/>
  <c r="L39" i="19" s="1"/>
  <c r="M40" i="19"/>
  <c r="L40" i="19" s="1"/>
  <c r="M27" i="19"/>
  <c r="L27" i="19" s="1"/>
  <c r="M59" i="19"/>
  <c r="L59" i="19" s="1"/>
  <c r="M41" i="19"/>
  <c r="L41" i="19" s="1"/>
  <c r="M42" i="19"/>
  <c r="L42" i="19" s="1"/>
  <c r="M43" i="19"/>
  <c r="L43" i="19" s="1"/>
  <c r="M44" i="19"/>
  <c r="L44" i="19" s="1"/>
  <c r="M9" i="19"/>
  <c r="L9" i="19" s="1"/>
  <c r="M20" i="19"/>
  <c r="L20" i="19" s="1"/>
  <c r="M60" i="19"/>
  <c r="L60" i="19" s="1"/>
  <c r="M22" i="19"/>
  <c r="L22" i="19" s="1"/>
  <c r="M19" i="19"/>
  <c r="L19" i="19" s="1"/>
  <c r="M45" i="19"/>
  <c r="L45" i="19" s="1"/>
  <c r="M46" i="19"/>
  <c r="L46" i="19" s="1"/>
  <c r="M10" i="19"/>
  <c r="L10" i="19" s="1"/>
  <c r="M47" i="19"/>
  <c r="L47" i="19" s="1"/>
  <c r="M15" i="19"/>
  <c r="L15" i="19" s="1"/>
  <c r="M14" i="19"/>
  <c r="L14" i="19" s="1"/>
  <c r="M26" i="19"/>
  <c r="L26" i="19" s="1"/>
  <c r="M23" i="19"/>
  <c r="L23" i="19" s="1"/>
  <c r="M48" i="19"/>
  <c r="L48" i="19" s="1"/>
  <c r="M49" i="19"/>
  <c r="L49" i="19" s="1"/>
  <c r="M11" i="19"/>
  <c r="L11" i="19" s="1"/>
  <c r="M16" i="19"/>
  <c r="L16" i="19" s="1"/>
  <c r="M24" i="19"/>
  <c r="L24" i="19" s="1"/>
  <c r="M29" i="19"/>
  <c r="L29" i="19" s="1"/>
  <c r="M30" i="19"/>
  <c r="L30" i="19" s="1"/>
  <c r="M31" i="19"/>
  <c r="L31" i="19" s="1"/>
  <c r="M13" i="19"/>
  <c r="L13" i="19" s="1"/>
  <c r="N13" i="19" s="1"/>
  <c r="M3" i="3" l="1"/>
  <c r="U11" i="3"/>
  <c r="N68" i="19"/>
  <c r="N67" i="19"/>
  <c r="N66" i="19"/>
  <c r="N65" i="19"/>
  <c r="N64" i="19"/>
  <c r="N63" i="19"/>
  <c r="N62" i="19"/>
  <c r="N61" i="19"/>
  <c r="N58" i="19"/>
  <c r="N57" i="19"/>
  <c r="N56" i="19"/>
  <c r="N55" i="19"/>
  <c r="N54" i="19"/>
  <c r="N53" i="19"/>
  <c r="N52" i="19"/>
  <c r="N51" i="19"/>
  <c r="N50" i="19"/>
  <c r="N24" i="19"/>
  <c r="N16" i="19"/>
  <c r="N11" i="19"/>
  <c r="N49" i="19"/>
  <c r="N48" i="19"/>
  <c r="N23" i="19"/>
  <c r="N26" i="19"/>
  <c r="N14" i="19"/>
  <c r="N15" i="19"/>
  <c r="N47" i="19"/>
  <c r="N10" i="19"/>
  <c r="N46" i="19"/>
  <c r="N45" i="19"/>
  <c r="N19" i="19"/>
  <c r="N22" i="19"/>
  <c r="N60" i="19"/>
  <c r="N20" i="19"/>
  <c r="N9" i="19"/>
  <c r="N44" i="19"/>
  <c r="N43" i="19"/>
  <c r="N42" i="19"/>
  <c r="N41" i="19"/>
  <c r="N59" i="19"/>
  <c r="N27" i="19"/>
  <c r="N40" i="19"/>
  <c r="N39" i="19"/>
  <c r="N38" i="19"/>
  <c r="N8" i="19"/>
  <c r="N37" i="19"/>
  <c r="N25" i="19"/>
  <c r="N21" i="19"/>
  <c r="N28" i="19"/>
  <c r="N36" i="19"/>
  <c r="N7" i="19"/>
  <c r="N6" i="19"/>
  <c r="N18" i="19"/>
  <c r="N12" i="19"/>
  <c r="N35" i="19"/>
  <c r="N4" i="19"/>
  <c r="N34" i="19"/>
  <c r="N33" i="19"/>
  <c r="N32" i="19"/>
  <c r="N17" i="19"/>
  <c r="N31" i="19"/>
  <c r="N30" i="19"/>
  <c r="N29" i="19"/>
  <c r="E1" i="19"/>
  <c r="Y51" i="3"/>
  <c r="Z51" i="3" s="1"/>
  <c r="AA51" i="3" s="1"/>
  <c r="U51" i="3"/>
  <c r="M51" i="3"/>
  <c r="L51" i="3" s="1"/>
  <c r="AD11" i="9"/>
  <c r="U10" i="1"/>
  <c r="M90" i="2"/>
  <c r="L90" i="2" s="1"/>
  <c r="U90" i="2"/>
  <c r="V90" i="2"/>
  <c r="AB90" i="2"/>
  <c r="AC90" i="2" s="1"/>
  <c r="AD90" i="2" s="1"/>
  <c r="Y63" i="3"/>
  <c r="AA63" i="3" s="1"/>
  <c r="Y64" i="3"/>
  <c r="Z64" i="3" s="1"/>
  <c r="AA64" i="3" s="1"/>
  <c r="Y65" i="3"/>
  <c r="Z65" i="3" s="1"/>
  <c r="AA65" i="3" s="1"/>
  <c r="U72" i="3"/>
  <c r="U63" i="3"/>
  <c r="U64" i="3"/>
  <c r="U65" i="3"/>
  <c r="AB21" i="2"/>
  <c r="AC21" i="2" s="1"/>
  <c r="AD21" i="2" s="1"/>
  <c r="AB22" i="2"/>
  <c r="AC22" i="2" s="1"/>
  <c r="AB23" i="2"/>
  <c r="AC23" i="2" s="1"/>
  <c r="AD23" i="2" s="1"/>
  <c r="AB24" i="2"/>
  <c r="AC24" i="2" s="1"/>
  <c r="AD24" i="2" s="1"/>
  <c r="Y9" i="1"/>
  <c r="AB31" i="2"/>
  <c r="Y26" i="1"/>
  <c r="Z26" i="1" s="1"/>
  <c r="AD22" i="2" l="1"/>
  <c r="Y35" i="15"/>
  <c r="Z35" i="15" s="1"/>
  <c r="AA35" i="15" s="1"/>
  <c r="Y28" i="15"/>
  <c r="Z28" i="15" s="1"/>
  <c r="AA28" i="15" s="1"/>
  <c r="V35" i="15"/>
  <c r="V28" i="15"/>
  <c r="U35" i="15"/>
  <c r="U28" i="15"/>
  <c r="N18" i="2" l="1"/>
  <c r="N17" i="2"/>
  <c r="L46" i="9"/>
  <c r="L45" i="9"/>
  <c r="L47" i="9"/>
  <c r="M30" i="9"/>
  <c r="L30" i="9" s="1"/>
  <c r="Y11" i="1"/>
  <c r="U35" i="9"/>
  <c r="U32" i="9"/>
  <c r="U33" i="9"/>
  <c r="AD47" i="9"/>
  <c r="AE47" i="9" s="1"/>
  <c r="AF47" i="9" s="1"/>
  <c r="U15" i="15"/>
  <c r="Y15" i="15"/>
  <c r="V4" i="15"/>
  <c r="V15" i="15"/>
  <c r="Y9" i="15"/>
  <c r="Y4" i="15"/>
  <c r="Y7" i="15"/>
  <c r="Y14" i="15"/>
  <c r="Y11" i="15"/>
  <c r="Y12" i="15"/>
  <c r="Y10" i="15"/>
  <c r="Y13" i="15"/>
  <c r="Y8" i="15"/>
  <c r="AB13" i="2"/>
  <c r="AC13" i="2" s="1"/>
  <c r="U13" i="2"/>
  <c r="AD45" i="9"/>
  <c r="AE45" i="9" s="1"/>
  <c r="AF45" i="9" s="1"/>
  <c r="AD8" i="9"/>
  <c r="U21" i="9"/>
  <c r="AD16" i="9"/>
  <c r="AE16" i="9" s="1"/>
  <c r="AF16" i="9" s="1"/>
  <c r="AD5" i="9"/>
  <c r="AE5" i="9" s="1"/>
  <c r="AF5" i="9" s="1"/>
  <c r="M70" i="1"/>
  <c r="L70" i="1" s="1"/>
  <c r="AD46" i="9"/>
  <c r="AE46" i="9" s="1"/>
  <c r="AF46" i="9" s="1"/>
  <c r="Y58" i="3"/>
  <c r="Z58" i="3" s="1"/>
  <c r="AA58" i="3" s="1"/>
  <c r="AF44" i="9" l="1"/>
  <c r="U21" i="11" l="1"/>
  <c r="N72" i="1" l="1"/>
  <c r="N75" i="1"/>
  <c r="D1" i="9"/>
  <c r="N45" i="9" s="1"/>
  <c r="L39" i="15"/>
  <c r="L9" i="15"/>
  <c r="L4" i="15"/>
  <c r="L7" i="15"/>
  <c r="L14" i="15"/>
  <c r="L15" i="15"/>
  <c r="L11" i="15"/>
  <c r="L12" i="15"/>
  <c r="L10" i="15"/>
  <c r="L13" i="15"/>
  <c r="D1" i="15"/>
  <c r="Y39" i="15"/>
  <c r="Z39" i="15" s="1"/>
  <c r="AA39" i="15" s="1"/>
  <c r="V39" i="15"/>
  <c r="U39" i="15"/>
  <c r="L35" i="15"/>
  <c r="L28" i="15"/>
  <c r="L29" i="15"/>
  <c r="L30" i="15"/>
  <c r="L31" i="15"/>
  <c r="L32" i="15"/>
  <c r="L33" i="15"/>
  <c r="L34" i="15"/>
  <c r="L38" i="15"/>
  <c r="L41" i="15"/>
  <c r="L16" i="15"/>
  <c r="L25" i="15"/>
  <c r="L6" i="15"/>
  <c r="L5" i="15"/>
  <c r="L17" i="15"/>
  <c r="L18" i="15"/>
  <c r="L19" i="15"/>
  <c r="L8" i="15"/>
  <c r="N13" i="11"/>
  <c r="E1" i="11"/>
  <c r="M29" i="3"/>
  <c r="L29" i="3" s="1"/>
  <c r="M78" i="1"/>
  <c r="L78" i="1" s="1"/>
  <c r="M77" i="1"/>
  <c r="L77" i="1" s="1"/>
  <c r="M45" i="2"/>
  <c r="L45" i="2" s="1"/>
  <c r="M88" i="2"/>
  <c r="L88" i="2" s="1"/>
  <c r="M46" i="2"/>
  <c r="L46" i="2" s="1"/>
  <c r="M53" i="3"/>
  <c r="L53" i="3" s="1"/>
  <c r="M58" i="3"/>
  <c r="L58" i="3" s="1"/>
  <c r="M37" i="3"/>
  <c r="L37" i="3" s="1"/>
  <c r="M26" i="3"/>
  <c r="L26" i="3" s="1"/>
  <c r="M27" i="3"/>
  <c r="L27" i="3" s="1"/>
  <c r="M24" i="3"/>
  <c r="L24" i="3" s="1"/>
  <c r="M23" i="3"/>
  <c r="L23" i="3" s="1"/>
  <c r="M20" i="3"/>
  <c r="L20" i="3" s="1"/>
  <c r="M19" i="3"/>
  <c r="L19" i="3" s="1"/>
  <c r="M15" i="3"/>
  <c r="L15" i="3" s="1"/>
  <c r="M16" i="3"/>
  <c r="L16" i="3" s="1"/>
  <c r="M17" i="3"/>
  <c r="L17" i="3" s="1"/>
  <c r="M12" i="3"/>
  <c r="L12" i="3" s="1"/>
  <c r="M10" i="3"/>
  <c r="L10" i="3" s="1"/>
  <c r="M9" i="3"/>
  <c r="L9" i="3" s="1"/>
  <c r="M8" i="3"/>
  <c r="L8" i="3" s="1"/>
  <c r="V96" i="2"/>
  <c r="U62" i="2"/>
  <c r="V62" i="2"/>
  <c r="U19" i="15"/>
  <c r="V19" i="15"/>
  <c r="Y19" i="15"/>
  <c r="AA19" i="15" s="1"/>
  <c r="V6" i="2"/>
  <c r="V7" i="2"/>
  <c r="U11" i="11"/>
  <c r="M61" i="3"/>
  <c r="L61" i="3" s="1"/>
  <c r="M50" i="3"/>
  <c r="L50" i="3" s="1"/>
  <c r="M48" i="3"/>
  <c r="L48" i="3" s="1"/>
  <c r="M70" i="3"/>
  <c r="L70" i="3" s="1"/>
  <c r="M30" i="1"/>
  <c r="L30" i="1" s="1"/>
  <c r="M82" i="2"/>
  <c r="L82" i="2" s="1"/>
  <c r="M81" i="2"/>
  <c r="L81" i="2" s="1"/>
  <c r="M80" i="2"/>
  <c r="L80" i="2" s="1"/>
  <c r="M78" i="2"/>
  <c r="L78" i="2" s="1"/>
  <c r="M77" i="2"/>
  <c r="L77" i="2" s="1"/>
  <c r="M95" i="2"/>
  <c r="L95" i="2" s="1"/>
  <c r="M74" i="2"/>
  <c r="L74" i="2" s="1"/>
  <c r="M72" i="2"/>
  <c r="L72" i="2" s="1"/>
  <c r="M69" i="2"/>
  <c r="L69" i="2" s="1"/>
  <c r="M67" i="2"/>
  <c r="L67" i="2" s="1"/>
  <c r="M65" i="2"/>
  <c r="L65" i="2" s="1"/>
  <c r="M63" i="2"/>
  <c r="L63" i="2" s="1"/>
  <c r="M93" i="2"/>
  <c r="L93" i="2" s="1"/>
  <c r="U50" i="2"/>
  <c r="V50" i="2"/>
  <c r="U52" i="2"/>
  <c r="V52" i="2"/>
  <c r="U54" i="2"/>
  <c r="V54" i="2"/>
  <c r="M58" i="2"/>
  <c r="L58" i="2" s="1"/>
  <c r="U58" i="2"/>
  <c r="V58" i="2"/>
  <c r="AB30" i="2"/>
  <c r="AC30" i="2" s="1"/>
  <c r="AD30" i="2" s="1"/>
  <c r="AB29" i="2"/>
  <c r="AC29" i="2" s="1"/>
  <c r="AD29" i="2" s="1"/>
  <c r="AB28" i="2"/>
  <c r="AC28" i="2" s="1"/>
  <c r="AD28" i="2" s="1"/>
  <c r="Z14" i="15"/>
  <c r="AA14" i="15" s="1"/>
  <c r="Z15" i="15"/>
  <c r="AA15" i="15" s="1"/>
  <c r="V7" i="15"/>
  <c r="U32" i="15"/>
  <c r="V32" i="15"/>
  <c r="Y32" i="15"/>
  <c r="Z32" i="15" s="1"/>
  <c r="AA32" i="15" s="1"/>
  <c r="U7" i="1"/>
  <c r="E1" i="1"/>
  <c r="Y7" i="1"/>
  <c r="Z7" i="1" s="1"/>
  <c r="AA7" i="1" s="1"/>
  <c r="Y64" i="1"/>
  <c r="Z64" i="1" s="1"/>
  <c r="AA64" i="1" s="1"/>
  <c r="Y44" i="1"/>
  <c r="Z44" i="1" s="1"/>
  <c r="AA44" i="1" s="1"/>
  <c r="AA28" i="1"/>
  <c r="Y16" i="1"/>
  <c r="Z16" i="1" s="1"/>
  <c r="AA16" i="1" s="1"/>
  <c r="AB77" i="2"/>
  <c r="AC77" i="2" s="1"/>
  <c r="AD77" i="2" s="1"/>
  <c r="AA47" i="3"/>
  <c r="AB52" i="2"/>
  <c r="AC52" i="2" s="1"/>
  <c r="AD52" i="2" s="1"/>
  <c r="AD49" i="9"/>
  <c r="AE49" i="9" s="1"/>
  <c r="AF49" i="9" s="1"/>
  <c r="U34" i="11"/>
  <c r="AD34" i="11"/>
  <c r="AE34" i="11" s="1"/>
  <c r="M34" i="11"/>
  <c r="L34" i="11" s="1"/>
  <c r="M24" i="9"/>
  <c r="L24" i="9" s="1"/>
  <c r="U24" i="9"/>
  <c r="AD24" i="9"/>
  <c r="AE24" i="9" s="1"/>
  <c r="U6" i="15"/>
  <c r="V6" i="15"/>
  <c r="Y6" i="15"/>
  <c r="Z6" i="15" s="1"/>
  <c r="AA6" i="15" s="1"/>
  <c r="U5" i="15"/>
  <c r="V5" i="15"/>
  <c r="Y5" i="15"/>
  <c r="Z5" i="15" s="1"/>
  <c r="AA5" i="15" s="1"/>
  <c r="AB64" i="2"/>
  <c r="AC64" i="2" s="1"/>
  <c r="AD64" i="2" s="1"/>
  <c r="M8" i="11"/>
  <c r="L8" i="11" s="1"/>
  <c r="V11" i="15"/>
  <c r="V12" i="15"/>
  <c r="V10" i="15"/>
  <c r="V33" i="15"/>
  <c r="V34" i="15"/>
  <c r="V30" i="15"/>
  <c r="V29" i="15"/>
  <c r="V31" i="15"/>
  <c r="U4" i="15"/>
  <c r="U7" i="15"/>
  <c r="U11" i="15"/>
  <c r="U12" i="15"/>
  <c r="U10" i="15"/>
  <c r="U33" i="15"/>
  <c r="U34" i="15"/>
  <c r="U30" i="15"/>
  <c r="U29" i="15"/>
  <c r="U31" i="15"/>
  <c r="Z4" i="15"/>
  <c r="AA4" i="15" s="1"/>
  <c r="Z7" i="15"/>
  <c r="AA7" i="15" s="1"/>
  <c r="Z11" i="15"/>
  <c r="AA11" i="15" s="1"/>
  <c r="Z12" i="15"/>
  <c r="AA12" i="15" s="1"/>
  <c r="Z10" i="15"/>
  <c r="AA10" i="15" s="1"/>
  <c r="Y33" i="15"/>
  <c r="Z33" i="15" s="1"/>
  <c r="AA33" i="15" s="1"/>
  <c r="Y34" i="15"/>
  <c r="Z34" i="15" s="1"/>
  <c r="AA34" i="15" s="1"/>
  <c r="Y30" i="15"/>
  <c r="Z30" i="15" s="1"/>
  <c r="AA30" i="15" s="1"/>
  <c r="Y29" i="15"/>
  <c r="Z29" i="15" s="1"/>
  <c r="AA29" i="15" s="1"/>
  <c r="Y16" i="15"/>
  <c r="Z16" i="15" s="1"/>
  <c r="AA16" i="15" s="1"/>
  <c r="Y18" i="15"/>
  <c r="Z18" i="15" s="1"/>
  <c r="AA18" i="15" s="1"/>
  <c r="Z9" i="15"/>
  <c r="AA9" i="15" s="1"/>
  <c r="Y17" i="15"/>
  <c r="Z17" i="15" s="1"/>
  <c r="AA17" i="15" s="1"/>
  <c r="Z13" i="15"/>
  <c r="AA13" i="15" s="1"/>
  <c r="Z8" i="15"/>
  <c r="AA8" i="15" s="1"/>
  <c r="Y25" i="15"/>
  <c r="Z25" i="15" s="1"/>
  <c r="AA25" i="15" s="1"/>
  <c r="Y41" i="15"/>
  <c r="Z41" i="15" s="1"/>
  <c r="AA41" i="15" s="1"/>
  <c r="V14" i="15"/>
  <c r="V16" i="15"/>
  <c r="V18" i="15"/>
  <c r="V9" i="15"/>
  <c r="V17" i="15"/>
  <c r="V13" i="15"/>
  <c r="V8" i="15"/>
  <c r="V25" i="15"/>
  <c r="V41" i="15"/>
  <c r="U14" i="15"/>
  <c r="U16" i="15"/>
  <c r="U18" i="15"/>
  <c r="U9" i="15"/>
  <c r="U17" i="15"/>
  <c r="U13" i="15"/>
  <c r="U8" i="15"/>
  <c r="U25" i="15"/>
  <c r="U41" i="15"/>
  <c r="Y38" i="15"/>
  <c r="Z38" i="15" s="1"/>
  <c r="AA38" i="15" s="1"/>
  <c r="V38" i="15"/>
  <c r="U38" i="15"/>
  <c r="AD35" i="9"/>
  <c r="AE35" i="9" s="1"/>
  <c r="AF35" i="9" s="1"/>
  <c r="M35" i="9"/>
  <c r="L35" i="9" s="1"/>
  <c r="AD32" i="9"/>
  <c r="AE32" i="9" s="1"/>
  <c r="AF32" i="9" s="1"/>
  <c r="AD33" i="9"/>
  <c r="AE33" i="9" s="1"/>
  <c r="AF33" i="9" s="1"/>
  <c r="AD31" i="9"/>
  <c r="AE31" i="9" s="1"/>
  <c r="AF31" i="9" s="1"/>
  <c r="U31" i="9"/>
  <c r="AD30" i="9"/>
  <c r="AE30" i="9" s="1"/>
  <c r="AF30" i="9" s="1"/>
  <c r="U30" i="9"/>
  <c r="AD52" i="9"/>
  <c r="AE52" i="9" s="1"/>
  <c r="AF52" i="9" s="1"/>
  <c r="U52" i="9"/>
  <c r="M52" i="9"/>
  <c r="L52" i="9" s="1"/>
  <c r="AD41" i="9"/>
  <c r="AF41" i="9" s="1"/>
  <c r="U41" i="9"/>
  <c r="M41" i="9"/>
  <c r="L41" i="9" s="1"/>
  <c r="AD12" i="9"/>
  <c r="AE12" i="9" s="1"/>
  <c r="AF12" i="9" s="1"/>
  <c r="U12" i="9"/>
  <c r="M12" i="9"/>
  <c r="L12" i="9" s="1"/>
  <c r="AD23" i="9"/>
  <c r="AE23" i="9" s="1"/>
  <c r="AF23" i="9" s="1"/>
  <c r="U23" i="9"/>
  <c r="M23" i="9"/>
  <c r="L23" i="9" s="1"/>
  <c r="AD20" i="9"/>
  <c r="AE20" i="9" s="1"/>
  <c r="AF20" i="9" s="1"/>
  <c r="U20" i="9"/>
  <c r="M20" i="9"/>
  <c r="L20" i="9" s="1"/>
  <c r="AD22" i="9"/>
  <c r="AE22" i="9" s="1"/>
  <c r="AF22" i="9" s="1"/>
  <c r="U22" i="9"/>
  <c r="M22" i="9"/>
  <c r="L22" i="9" s="1"/>
  <c r="AD21" i="9"/>
  <c r="AE21" i="9" s="1"/>
  <c r="AF21" i="9" s="1"/>
  <c r="M21" i="9"/>
  <c r="L21" i="9" s="1"/>
  <c r="AD19" i="9"/>
  <c r="AE19" i="9" s="1"/>
  <c r="AF19" i="9" s="1"/>
  <c r="U19" i="9"/>
  <c r="M19" i="9"/>
  <c r="L19" i="9" s="1"/>
  <c r="AD18" i="9"/>
  <c r="AE18" i="9" s="1"/>
  <c r="AF18" i="9" s="1"/>
  <c r="U18" i="9"/>
  <c r="M18" i="9"/>
  <c r="L18" i="9" s="1"/>
  <c r="M42" i="9"/>
  <c r="L42" i="9" s="1"/>
  <c r="AD55" i="9"/>
  <c r="AE55" i="9" s="1"/>
  <c r="AF55" i="9" s="1"/>
  <c r="U55" i="9"/>
  <c r="M55" i="9"/>
  <c r="L55" i="9" s="1"/>
  <c r="AD17" i="9"/>
  <c r="AE17" i="9" s="1"/>
  <c r="AF17" i="9" s="1"/>
  <c r="U17" i="9"/>
  <c r="M17" i="9"/>
  <c r="L17" i="9" s="1"/>
  <c r="AD54" i="9"/>
  <c r="AE54" i="9" s="1"/>
  <c r="AF54" i="9" s="1"/>
  <c r="U54" i="9"/>
  <c r="M54" i="9"/>
  <c r="L54" i="9" s="1"/>
  <c r="AD15" i="9"/>
  <c r="AE15" i="9" s="1"/>
  <c r="AF15" i="9" s="1"/>
  <c r="U15" i="9"/>
  <c r="M15" i="9"/>
  <c r="L15" i="9" s="1"/>
  <c r="AD13" i="9"/>
  <c r="AE13" i="9" s="1"/>
  <c r="AF13" i="9" s="1"/>
  <c r="U13" i="9"/>
  <c r="M13" i="9"/>
  <c r="L13" i="9" s="1"/>
  <c r="AD53" i="9"/>
  <c r="AE53" i="9" s="1"/>
  <c r="AF53" i="9" s="1"/>
  <c r="U53" i="9"/>
  <c r="M53" i="9"/>
  <c r="L53" i="9" s="1"/>
  <c r="U16" i="9"/>
  <c r="M16" i="9"/>
  <c r="L16" i="9" s="1"/>
  <c r="AE11" i="9"/>
  <c r="AF11" i="9" s="1"/>
  <c r="U11" i="9"/>
  <c r="M11" i="9"/>
  <c r="L11" i="9" s="1"/>
  <c r="AD40" i="9"/>
  <c r="AF40" i="9" s="1"/>
  <c r="U40" i="9"/>
  <c r="M40" i="9"/>
  <c r="L40" i="9" s="1"/>
  <c r="U44" i="9"/>
  <c r="M44" i="9"/>
  <c r="L44" i="9" s="1"/>
  <c r="AD10" i="9"/>
  <c r="AE10" i="9" s="1"/>
  <c r="AF10" i="9" s="1"/>
  <c r="U10" i="9"/>
  <c r="M10" i="9"/>
  <c r="L10" i="9" s="1"/>
  <c r="AD51" i="9"/>
  <c r="AF51" i="9" s="1"/>
  <c r="U51" i="9"/>
  <c r="M51" i="9"/>
  <c r="L51" i="9" s="1"/>
  <c r="AE8" i="9"/>
  <c r="AF8" i="9" s="1"/>
  <c r="U8" i="9"/>
  <c r="M8" i="9"/>
  <c r="L8" i="9" s="1"/>
  <c r="U28" i="9"/>
  <c r="AD28" i="9" s="1"/>
  <c r="AE28" i="9" s="1"/>
  <c r="AF28" i="9" s="1"/>
  <c r="M28" i="9"/>
  <c r="L28" i="9" s="1"/>
  <c r="AD9" i="9"/>
  <c r="AE9" i="9" s="1"/>
  <c r="AF9" i="9" s="1"/>
  <c r="U9" i="9"/>
  <c r="M9" i="9"/>
  <c r="L9" i="9" s="1"/>
  <c r="AD7" i="9"/>
  <c r="AE7" i="9" s="1"/>
  <c r="AF7" i="9" s="1"/>
  <c r="U7" i="9"/>
  <c r="M7" i="9"/>
  <c r="L7" i="9" s="1"/>
  <c r="U27" i="9"/>
  <c r="AD27" i="9" s="1"/>
  <c r="AE27" i="9" s="1"/>
  <c r="AF27" i="9" s="1"/>
  <c r="M27" i="9"/>
  <c r="L27" i="9" s="1"/>
  <c r="AD6" i="9"/>
  <c r="AE6" i="9" s="1"/>
  <c r="AF6" i="9" s="1"/>
  <c r="U6" i="9"/>
  <c r="M6" i="9"/>
  <c r="L6" i="9" s="1"/>
  <c r="U26" i="9"/>
  <c r="AD26" i="9" s="1"/>
  <c r="AE26" i="9" s="1"/>
  <c r="AF26" i="9" s="1"/>
  <c r="M26" i="9"/>
  <c r="L26" i="9" s="1"/>
  <c r="AD38" i="9"/>
  <c r="AE38" i="9" s="1"/>
  <c r="AF38" i="9" s="1"/>
  <c r="U38" i="9"/>
  <c r="M38" i="9"/>
  <c r="L38" i="9" s="1"/>
  <c r="AD50" i="9"/>
  <c r="AE50" i="9" s="1"/>
  <c r="AF50" i="9" s="1"/>
  <c r="U50" i="9"/>
  <c r="M50" i="9"/>
  <c r="L50" i="9" s="1"/>
  <c r="AD37" i="9"/>
  <c r="AE37" i="9" s="1"/>
  <c r="AF37" i="9" s="1"/>
  <c r="U37" i="9"/>
  <c r="M37" i="9"/>
  <c r="L37" i="9" s="1"/>
  <c r="U49" i="9"/>
  <c r="M49" i="9"/>
  <c r="L49" i="9" s="1"/>
  <c r="U43" i="9"/>
  <c r="M43" i="9"/>
  <c r="L43" i="9" s="1"/>
  <c r="AD36" i="9"/>
  <c r="AE36" i="9" s="1"/>
  <c r="AF36" i="9" s="1"/>
  <c r="U36" i="9"/>
  <c r="M36" i="9"/>
  <c r="L36" i="9" s="1"/>
  <c r="AD48" i="9"/>
  <c r="AE48" i="9" s="1"/>
  <c r="AF48" i="9" s="1"/>
  <c r="U48" i="9"/>
  <c r="M48" i="9"/>
  <c r="L48" i="9" s="1"/>
  <c r="AD34" i="9"/>
  <c r="AE34" i="9" s="1"/>
  <c r="AF34" i="9" s="1"/>
  <c r="U34" i="9"/>
  <c r="M34" i="9"/>
  <c r="L34" i="9" s="1"/>
  <c r="AD25" i="9"/>
  <c r="AE25" i="9" s="1"/>
  <c r="AF25" i="9" s="1"/>
  <c r="U25" i="9"/>
  <c r="M25" i="9"/>
  <c r="L25" i="9" s="1"/>
  <c r="AD29" i="9"/>
  <c r="AE29" i="9" s="1"/>
  <c r="AF29" i="9" s="1"/>
  <c r="U29" i="9"/>
  <c r="M29" i="9"/>
  <c r="L29" i="9" s="1"/>
  <c r="AD14" i="9"/>
  <c r="U14" i="9"/>
  <c r="M14" i="9"/>
  <c r="L14" i="9" s="1"/>
  <c r="AD39" i="9"/>
  <c r="AE39" i="9" s="1"/>
  <c r="AF39" i="9" s="1"/>
  <c r="U39" i="9"/>
  <c r="M39" i="9"/>
  <c r="L39" i="9" s="1"/>
  <c r="U5" i="9"/>
  <c r="M5" i="9"/>
  <c r="L5" i="9" s="1"/>
  <c r="AD33" i="11"/>
  <c r="AE33" i="11" s="1"/>
  <c r="AF33" i="11" s="1"/>
  <c r="V33" i="11"/>
  <c r="U33" i="11"/>
  <c r="M33" i="11"/>
  <c r="L33" i="11" s="1"/>
  <c r="AD32" i="11"/>
  <c r="AE32" i="11" s="1"/>
  <c r="AF32" i="11" s="1"/>
  <c r="U32" i="11"/>
  <c r="M32" i="11"/>
  <c r="L32" i="11" s="1"/>
  <c r="AD31" i="11"/>
  <c r="AE31" i="11" s="1"/>
  <c r="AF31" i="11" s="1"/>
  <c r="U31" i="11"/>
  <c r="M31" i="11"/>
  <c r="L31" i="11" s="1"/>
  <c r="AD30" i="11"/>
  <c r="AE30" i="11" s="1"/>
  <c r="AF30" i="11" s="1"/>
  <c r="V30" i="11"/>
  <c r="U30" i="11"/>
  <c r="M30" i="11"/>
  <c r="L30" i="11" s="1"/>
  <c r="AD29" i="11"/>
  <c r="AE29" i="11" s="1"/>
  <c r="AF29" i="11" s="1"/>
  <c r="U29" i="11"/>
  <c r="M29" i="11"/>
  <c r="L29" i="11" s="1"/>
  <c r="AD9" i="11"/>
  <c r="U9" i="11"/>
  <c r="AB9" i="11" s="1"/>
  <c r="M9" i="11"/>
  <c r="L9" i="11" s="1"/>
  <c r="AD8" i="11"/>
  <c r="AE8" i="11" s="1"/>
  <c r="AF8" i="11" s="1"/>
  <c r="U8" i="11"/>
  <c r="AD17" i="11"/>
  <c r="AE17" i="11" s="1"/>
  <c r="AF17" i="11" s="1"/>
  <c r="U17" i="11"/>
  <c r="AB17" i="11" s="1"/>
  <c r="M17" i="11"/>
  <c r="L17" i="11" s="1"/>
  <c r="AD15" i="11"/>
  <c r="AE15" i="11" s="1"/>
  <c r="AF15" i="11" s="1"/>
  <c r="U15" i="11"/>
  <c r="M15" i="11"/>
  <c r="L15" i="11" s="1"/>
  <c r="AD14" i="11"/>
  <c r="AE14" i="11" s="1"/>
  <c r="AF14" i="11" s="1"/>
  <c r="U14" i="11"/>
  <c r="M14" i="11"/>
  <c r="L14" i="11" s="1"/>
  <c r="AD13" i="11"/>
  <c r="AE13" i="11" s="1"/>
  <c r="AF13" i="11" s="1"/>
  <c r="U13" i="11"/>
  <c r="M13" i="11"/>
  <c r="L13" i="11" s="1"/>
  <c r="AD28" i="11"/>
  <c r="AE28" i="11" s="1"/>
  <c r="AF28" i="11" s="1"/>
  <c r="U28" i="11"/>
  <c r="M28" i="11"/>
  <c r="L28" i="11" s="1"/>
  <c r="AD19" i="11"/>
  <c r="AE19" i="11" s="1"/>
  <c r="AF19" i="11" s="1"/>
  <c r="U19" i="11"/>
  <c r="M19" i="11"/>
  <c r="L19" i="11" s="1"/>
  <c r="AD26" i="11"/>
  <c r="AE26" i="11" s="1"/>
  <c r="AF26" i="11" s="1"/>
  <c r="U26" i="11"/>
  <c r="M26" i="11"/>
  <c r="L26" i="11" s="1"/>
  <c r="AD25" i="11"/>
  <c r="AE25" i="11" s="1"/>
  <c r="AF25" i="11" s="1"/>
  <c r="U25" i="11"/>
  <c r="M25" i="11"/>
  <c r="L25" i="11" s="1"/>
  <c r="AD24" i="11"/>
  <c r="AE24" i="11" s="1"/>
  <c r="AF24" i="11" s="1"/>
  <c r="U24" i="11"/>
  <c r="M24" i="11"/>
  <c r="L24" i="11" s="1"/>
  <c r="AD23" i="11"/>
  <c r="AE23" i="11" s="1"/>
  <c r="AF23" i="11" s="1"/>
  <c r="U23" i="11"/>
  <c r="M23" i="11"/>
  <c r="L23" i="11" s="1"/>
  <c r="AD22" i="11"/>
  <c r="AE22" i="11" s="1"/>
  <c r="AF22" i="11" s="1"/>
  <c r="U22" i="11"/>
  <c r="M22" i="11"/>
  <c r="L22" i="11" s="1"/>
  <c r="AD21" i="11"/>
  <c r="AE21" i="11" s="1"/>
  <c r="AF21" i="11" s="1"/>
  <c r="M21" i="11"/>
  <c r="L21" i="11" s="1"/>
  <c r="AD20" i="11"/>
  <c r="AE20" i="11" s="1"/>
  <c r="AF20" i="11" s="1"/>
  <c r="V20" i="11"/>
  <c r="U20" i="11"/>
  <c r="M20" i="11"/>
  <c r="L20" i="11" s="1"/>
  <c r="AD18" i="11"/>
  <c r="AE18" i="11" s="1"/>
  <c r="AF18" i="11" s="1"/>
  <c r="U18" i="11"/>
  <c r="M18" i="11"/>
  <c r="L18" i="11" s="1"/>
  <c r="AD5" i="11"/>
  <c r="AE5" i="11" s="1"/>
  <c r="AF5" i="11" s="1"/>
  <c r="V5" i="11"/>
  <c r="U5" i="11"/>
  <c r="AD6" i="11"/>
  <c r="AE6" i="11" s="1"/>
  <c r="AF6" i="11" s="1"/>
  <c r="V6" i="11"/>
  <c r="U6" i="11"/>
  <c r="AD7" i="11"/>
  <c r="AE7" i="11" s="1"/>
  <c r="AF7" i="11" s="1"/>
  <c r="V7" i="11"/>
  <c r="U7" i="11"/>
  <c r="AD27" i="11"/>
  <c r="AE27" i="11" s="1"/>
  <c r="AF27" i="11" s="1"/>
  <c r="V27" i="11"/>
  <c r="U27" i="11"/>
  <c r="M27" i="11"/>
  <c r="L27" i="11" s="1"/>
  <c r="AD16" i="11"/>
  <c r="AE16" i="11" s="1"/>
  <c r="AF16" i="11" s="1"/>
  <c r="V16" i="11"/>
  <c r="U16" i="11"/>
  <c r="M16" i="11"/>
  <c r="L16" i="11" s="1"/>
  <c r="AD10" i="11"/>
  <c r="AE10" i="11" s="1"/>
  <c r="AF10" i="11" s="1"/>
  <c r="U10" i="11"/>
  <c r="M10" i="11"/>
  <c r="L10" i="11" s="1"/>
  <c r="AD12" i="11"/>
  <c r="AE12" i="11" s="1"/>
  <c r="AF12" i="11" s="1"/>
  <c r="U12" i="11"/>
  <c r="M12" i="11"/>
  <c r="L12" i="11" s="1"/>
  <c r="AD11" i="11"/>
  <c r="AE11" i="11" s="1"/>
  <c r="AF11" i="11" s="1"/>
  <c r="M11" i="11"/>
  <c r="L11" i="11" s="1"/>
  <c r="Y18" i="1"/>
  <c r="Z18" i="1" s="1"/>
  <c r="AA18" i="1" s="1"/>
  <c r="Y17" i="1"/>
  <c r="Z17" i="1" s="1"/>
  <c r="AA17" i="1" s="1"/>
  <c r="Y72" i="1"/>
  <c r="Z72" i="1" s="1"/>
  <c r="AA72" i="1" s="1"/>
  <c r="V72" i="1"/>
  <c r="U72" i="1"/>
  <c r="Y76" i="1"/>
  <c r="Z76" i="1" s="1"/>
  <c r="AA76" i="1" s="1"/>
  <c r="Y39" i="3"/>
  <c r="Z39" i="3" s="1"/>
  <c r="AA39" i="3" s="1"/>
  <c r="AA46" i="3"/>
  <c r="Y6" i="1"/>
  <c r="Z6" i="1" s="1"/>
  <c r="AA6" i="1" s="1"/>
  <c r="Y7" i="3"/>
  <c r="AA7" i="3" s="1"/>
  <c r="U7" i="3"/>
  <c r="M7" i="3"/>
  <c r="L7" i="3" s="1"/>
  <c r="AA27" i="1"/>
  <c r="Y8" i="3"/>
  <c r="Z8" i="3" s="1"/>
  <c r="Y13" i="3"/>
  <c r="Z13" i="3" s="1"/>
  <c r="AA13" i="3" s="1"/>
  <c r="Y11" i="3"/>
  <c r="Z11" i="3" s="1"/>
  <c r="AA11" i="3" s="1"/>
  <c r="Y78" i="1"/>
  <c r="Z78" i="1" s="1"/>
  <c r="AA78" i="1" s="1"/>
  <c r="V78" i="1"/>
  <c r="U78" i="1"/>
  <c r="Y30" i="3"/>
  <c r="Z30" i="3" s="1"/>
  <c r="AA30" i="3" s="1"/>
  <c r="Y29" i="3"/>
  <c r="Z29" i="3" s="1"/>
  <c r="AA29" i="3" s="1"/>
  <c r="Y18" i="3"/>
  <c r="Z18" i="3" s="1"/>
  <c r="AA18" i="3" s="1"/>
  <c r="Y20" i="3"/>
  <c r="Z20" i="3" s="1"/>
  <c r="AA20" i="3" s="1"/>
  <c r="Y12" i="3"/>
  <c r="Y15" i="3"/>
  <c r="Z15" i="3" s="1"/>
  <c r="Y19" i="3"/>
  <c r="Y17" i="3"/>
  <c r="Z17" i="3" s="1"/>
  <c r="AA17" i="3" s="1"/>
  <c r="Y37" i="3"/>
  <c r="Z37" i="3" s="1"/>
  <c r="AA37" i="3" s="1"/>
  <c r="Y10" i="3"/>
  <c r="Z10" i="3" s="1"/>
  <c r="AA10" i="3" s="1"/>
  <c r="Y16" i="3"/>
  <c r="Z16" i="3" s="1"/>
  <c r="AA16" i="3" s="1"/>
  <c r="Y24" i="3"/>
  <c r="Z24" i="3" s="1"/>
  <c r="N80" i="1"/>
  <c r="U16" i="3"/>
  <c r="U10" i="3"/>
  <c r="U4" i="3"/>
  <c r="U30" i="3"/>
  <c r="U18" i="3"/>
  <c r="U13" i="3"/>
  <c r="U24" i="3"/>
  <c r="U12" i="3"/>
  <c r="U15" i="3"/>
  <c r="U29" i="3"/>
  <c r="U20" i="3"/>
  <c r="U19" i="3"/>
  <c r="U17" i="3"/>
  <c r="Y27" i="3"/>
  <c r="Z27" i="3" s="1"/>
  <c r="AA27" i="3" s="1"/>
  <c r="U27" i="3"/>
  <c r="Y9" i="3"/>
  <c r="Z9" i="3" s="1"/>
  <c r="AA9" i="3" s="1"/>
  <c r="U9" i="3"/>
  <c r="U31" i="3"/>
  <c r="Y23" i="3"/>
  <c r="Z23" i="3" s="1"/>
  <c r="AA23" i="3" s="1"/>
  <c r="U23" i="3"/>
  <c r="U22" i="3"/>
  <c r="Y21" i="3"/>
  <c r="Z21" i="3" s="1"/>
  <c r="AA21" i="3" s="1"/>
  <c r="Y22" i="3"/>
  <c r="Z22" i="3" s="1"/>
  <c r="AA22" i="3" s="1"/>
  <c r="U21" i="3"/>
  <c r="Y70" i="3"/>
  <c r="Y26" i="3"/>
  <c r="Z26" i="3" s="1"/>
  <c r="AA26" i="3" s="1"/>
  <c r="Y35" i="3"/>
  <c r="U26" i="3"/>
  <c r="Y28" i="3"/>
  <c r="Z28" i="3" s="1"/>
  <c r="AA28" i="3" s="1"/>
  <c r="Z45" i="3"/>
  <c r="AA45" i="3" s="1"/>
  <c r="V71" i="1"/>
  <c r="U77" i="1"/>
  <c r="Y77" i="1"/>
  <c r="Z77" i="1" s="1"/>
  <c r="AA77" i="1" s="1"/>
  <c r="V76" i="1"/>
  <c r="U76" i="1"/>
  <c r="U49" i="1"/>
  <c r="Y4" i="1"/>
  <c r="Z4" i="1" s="1"/>
  <c r="AA4" i="1" s="1"/>
  <c r="AA44" i="3"/>
  <c r="Z9" i="1"/>
  <c r="AA9" i="1" s="1"/>
  <c r="Y55" i="1"/>
  <c r="Z55" i="1" s="1"/>
  <c r="AA55" i="1" s="1"/>
  <c r="U55" i="1"/>
  <c r="V55" i="1"/>
  <c r="Y67" i="1"/>
  <c r="Z67" i="1" s="1"/>
  <c r="AA67" i="1" s="1"/>
  <c r="Y65" i="1"/>
  <c r="Z65" i="1" s="1"/>
  <c r="AA65" i="1" s="1"/>
  <c r="Y63" i="1"/>
  <c r="Z63" i="1" s="1"/>
  <c r="AA63" i="1" s="1"/>
  <c r="Y62" i="1"/>
  <c r="Z62" i="1" s="1"/>
  <c r="AA62" i="1" s="1"/>
  <c r="Y68" i="1"/>
  <c r="Z68" i="1" s="1"/>
  <c r="AA68" i="1" s="1"/>
  <c r="Y69" i="1"/>
  <c r="Z69" i="1" s="1"/>
  <c r="AA69" i="1" s="1"/>
  <c r="Y60" i="1"/>
  <c r="Z60" i="1" s="1"/>
  <c r="AA60" i="1" s="1"/>
  <c r="Y59" i="1"/>
  <c r="Z59" i="1" s="1"/>
  <c r="AA59" i="1" s="1"/>
  <c r="Y57" i="1"/>
  <c r="Z57" i="1" s="1"/>
  <c r="AA57" i="1" s="1"/>
  <c r="Y56" i="1"/>
  <c r="Y54" i="1"/>
  <c r="Z54" i="1" s="1"/>
  <c r="AA54" i="1" s="1"/>
  <c r="Y53" i="1"/>
  <c r="Z53" i="1" s="1"/>
  <c r="AA53" i="1" s="1"/>
  <c r="Y51" i="1"/>
  <c r="Z51" i="1" s="1"/>
  <c r="AA51" i="1" s="1"/>
  <c r="Y50" i="1"/>
  <c r="Z50" i="1" s="1"/>
  <c r="AA50" i="1" s="1"/>
  <c r="Y49" i="1"/>
  <c r="Z49" i="1" s="1"/>
  <c r="AA49" i="1" s="1"/>
  <c r="Y47" i="1"/>
  <c r="Z47" i="1" s="1"/>
  <c r="AA47" i="1" s="1"/>
  <c r="Y38" i="1"/>
  <c r="Z38" i="1" s="1"/>
  <c r="AA38" i="1" s="1"/>
  <c r="Y32" i="1"/>
  <c r="Z32" i="1" s="1"/>
  <c r="AA32" i="1" s="1"/>
  <c r="Y71" i="1"/>
  <c r="Z71" i="1" s="1"/>
  <c r="AA71" i="1" s="1"/>
  <c r="AA26" i="1"/>
  <c r="Y22" i="1"/>
  <c r="Z22" i="1" s="1"/>
  <c r="AA22" i="1" s="1"/>
  <c r="Y13" i="1"/>
  <c r="Z13" i="1" s="1"/>
  <c r="AA13" i="1" s="1"/>
  <c r="U94" i="2"/>
  <c r="M73" i="1"/>
  <c r="L73" i="1" s="1"/>
  <c r="AB7" i="2"/>
  <c r="AC7" i="2" s="1"/>
  <c r="AD7" i="2" s="1"/>
  <c r="AA70" i="1"/>
  <c r="U70" i="1"/>
  <c r="U73" i="1"/>
  <c r="Y73" i="1"/>
  <c r="Z73" i="1" s="1"/>
  <c r="AA73" i="1" s="1"/>
  <c r="Y12" i="1"/>
  <c r="Z12" i="1" s="1"/>
  <c r="AA12" i="1" s="1"/>
  <c r="Y40" i="1"/>
  <c r="M62" i="3"/>
  <c r="L62" i="3" s="1"/>
  <c r="M42" i="3"/>
  <c r="L42" i="3" s="1"/>
  <c r="Y38" i="3"/>
  <c r="Z14" i="1"/>
  <c r="AA14" i="1" s="1"/>
  <c r="U27" i="2"/>
  <c r="U32" i="2"/>
  <c r="U47" i="2"/>
  <c r="U51" i="2"/>
  <c r="U61" i="2"/>
  <c r="U68" i="2"/>
  <c r="U71" i="2"/>
  <c r="V13" i="2"/>
  <c r="V27" i="2"/>
  <c r="V32" i="2"/>
  <c r="V47" i="2"/>
  <c r="V51" i="2"/>
  <c r="V61" i="2"/>
  <c r="V68" i="2"/>
  <c r="V71" i="2"/>
  <c r="U6" i="1"/>
  <c r="V6" i="1"/>
  <c r="Y31" i="3"/>
  <c r="Z31" i="3" s="1"/>
  <c r="AA31" i="3" s="1"/>
  <c r="Y69" i="3"/>
  <c r="Y71" i="3"/>
  <c r="Z71" i="3" s="1"/>
  <c r="AA71" i="3" s="1"/>
  <c r="Y3" i="3"/>
  <c r="Y67" i="3"/>
  <c r="AA67" i="3" s="1"/>
  <c r="Y68" i="3"/>
  <c r="Z68" i="3" s="1"/>
  <c r="AA68" i="3" s="1"/>
  <c r="Y57" i="3"/>
  <c r="Y34" i="3"/>
  <c r="Y4" i="3"/>
  <c r="Z4" i="3" s="1"/>
  <c r="AA4" i="3" s="1"/>
  <c r="Y36" i="3"/>
  <c r="Z36" i="3" s="1"/>
  <c r="AA36" i="3" s="1"/>
  <c r="Y6" i="3"/>
  <c r="Z6" i="3" s="1"/>
  <c r="AA6" i="3" s="1"/>
  <c r="Y61" i="1"/>
  <c r="Z61" i="1" s="1"/>
  <c r="AA61" i="1" s="1"/>
  <c r="Y37" i="1"/>
  <c r="Z37" i="1" s="1"/>
  <c r="AA37" i="1" s="1"/>
  <c r="Y43" i="1"/>
  <c r="Z43" i="1" s="1"/>
  <c r="AA43" i="1" s="1"/>
  <c r="Y31" i="1"/>
  <c r="Z31" i="1" s="1"/>
  <c r="AA31" i="1" s="1"/>
  <c r="Y30" i="1"/>
  <c r="Z30" i="1" s="1"/>
  <c r="AA30" i="1" s="1"/>
  <c r="M71" i="1"/>
  <c r="L71" i="1" s="1"/>
  <c r="D1" i="2"/>
  <c r="N90" i="2" s="1"/>
  <c r="N16" i="2"/>
  <c r="Y45" i="1"/>
  <c r="Z45" i="1" s="1"/>
  <c r="AA45" i="1" s="1"/>
  <c r="Y46" i="1"/>
  <c r="Z46" i="1" s="1"/>
  <c r="AA46" i="1" s="1"/>
  <c r="Y48" i="1"/>
  <c r="Z48" i="1" s="1"/>
  <c r="AA48" i="1" s="1"/>
  <c r="Y41" i="1"/>
  <c r="Z41" i="1" s="1"/>
  <c r="AA41" i="1" s="1"/>
  <c r="Y42" i="1"/>
  <c r="Z42" i="1" s="1"/>
  <c r="AA42" i="1" s="1"/>
  <c r="Y39" i="1"/>
  <c r="Z39" i="1" s="1"/>
  <c r="AA39" i="1" s="1"/>
  <c r="Y29" i="1"/>
  <c r="Z29" i="1" s="1"/>
  <c r="Y23" i="1"/>
  <c r="Z23" i="1" s="1"/>
  <c r="AA23" i="1" s="1"/>
  <c r="Y24" i="1"/>
  <c r="Z24" i="1" s="1"/>
  <c r="AA24" i="1" s="1"/>
  <c r="Y25" i="1"/>
  <c r="Y19" i="1"/>
  <c r="Y20" i="1"/>
  <c r="Y74" i="1"/>
  <c r="Z74" i="1" s="1"/>
  <c r="AA74" i="1" s="1"/>
  <c r="Y8" i="1"/>
  <c r="Z8" i="1" s="1"/>
  <c r="AA8" i="1" s="1"/>
  <c r="Y10" i="1"/>
  <c r="Z10" i="1" s="1"/>
  <c r="AA10" i="1" s="1"/>
  <c r="Y5" i="1"/>
  <c r="Z5" i="1" s="1"/>
  <c r="AA5" i="1" s="1"/>
  <c r="AB61" i="2"/>
  <c r="AC61" i="2" s="1"/>
  <c r="AD61" i="2" s="1"/>
  <c r="U38" i="2"/>
  <c r="V38" i="2"/>
  <c r="Y15" i="1"/>
  <c r="Z15" i="1" s="1"/>
  <c r="AA15" i="1" s="1"/>
  <c r="U74" i="1"/>
  <c r="U4" i="1"/>
  <c r="Y54" i="3"/>
  <c r="Z54" i="3" s="1"/>
  <c r="AA54" i="3" s="1"/>
  <c r="Y60" i="3"/>
  <c r="Y49" i="3"/>
  <c r="Z49" i="3" s="1"/>
  <c r="AA49" i="3" s="1"/>
  <c r="U5" i="2"/>
  <c r="U48" i="1"/>
  <c r="U37" i="1"/>
  <c r="U33" i="3"/>
  <c r="M33" i="3"/>
  <c r="L33" i="3" s="1"/>
  <c r="M36" i="3"/>
  <c r="L36" i="3" s="1"/>
  <c r="Y33" i="3"/>
  <c r="AB79" i="2"/>
  <c r="AC79" i="2" s="1"/>
  <c r="AD79" i="2" s="1"/>
  <c r="U37" i="3"/>
  <c r="AB6" i="2"/>
  <c r="AC6" i="2" s="1"/>
  <c r="AD6" i="2" s="1"/>
  <c r="AB92" i="2"/>
  <c r="AC92" i="2" s="1"/>
  <c r="AD92" i="2" s="1"/>
  <c r="AB25" i="2"/>
  <c r="AC25" i="2" s="1"/>
  <c r="AD25" i="2" s="1"/>
  <c r="AB26" i="2"/>
  <c r="AC26" i="2" s="1"/>
  <c r="AD26" i="2" s="1"/>
  <c r="AB96" i="2"/>
  <c r="AC96" i="2" s="1"/>
  <c r="AD96" i="2" s="1"/>
  <c r="Y14" i="3"/>
  <c r="Z14" i="3" s="1"/>
  <c r="AA14" i="3" s="1"/>
  <c r="Y43" i="3"/>
  <c r="Z43" i="3" s="1"/>
  <c r="AA43" i="3" s="1"/>
  <c r="U67" i="1"/>
  <c r="AB58" i="2"/>
  <c r="AC58" i="2" s="1"/>
  <c r="AD58" i="2" s="1"/>
  <c r="V25" i="2"/>
  <c r="U25" i="2"/>
  <c r="M25" i="2"/>
  <c r="L25" i="2" s="1"/>
  <c r="U16" i="1"/>
  <c r="Y75" i="1"/>
  <c r="U75" i="1"/>
  <c r="V18" i="2"/>
  <c r="AB18" i="2"/>
  <c r="AC18" i="2" s="1"/>
  <c r="AD18" i="2" s="1"/>
  <c r="V17" i="2"/>
  <c r="AB17" i="2"/>
  <c r="AC17" i="2" s="1"/>
  <c r="AD17" i="2" s="1"/>
  <c r="V98" i="2"/>
  <c r="AB98" i="2"/>
  <c r="AC98" i="2" s="1"/>
  <c r="AD98" i="2" s="1"/>
  <c r="V16" i="2"/>
  <c r="AB16" i="2"/>
  <c r="AC16" i="2" s="1"/>
  <c r="AD16" i="2" s="1"/>
  <c r="U17" i="2"/>
  <c r="U98" i="2"/>
  <c r="U16" i="2"/>
  <c r="U18" i="2"/>
  <c r="AB45" i="2"/>
  <c r="AC45" i="2" s="1"/>
  <c r="AD45" i="2" s="1"/>
  <c r="AB46" i="2"/>
  <c r="AB88" i="2"/>
  <c r="AC88" i="2" s="1"/>
  <c r="AD88" i="2" s="1"/>
  <c r="U46" i="2"/>
  <c r="U45" i="2"/>
  <c r="V46" i="2"/>
  <c r="V45" i="2"/>
  <c r="U44" i="3"/>
  <c r="U34" i="3"/>
  <c r="M43" i="3"/>
  <c r="L43" i="3" s="1"/>
  <c r="U43" i="3"/>
  <c r="M59" i="3"/>
  <c r="L59" i="3" s="1"/>
  <c r="AB5" i="2"/>
  <c r="AC5" i="2" s="1"/>
  <c r="AD5" i="2" s="1"/>
  <c r="U36" i="2"/>
  <c r="U91" i="2"/>
  <c r="AB36" i="2"/>
  <c r="AC36" i="2" s="1"/>
  <c r="AD36" i="2" s="1"/>
  <c r="U67" i="3"/>
  <c r="V22" i="1"/>
  <c r="U22" i="1"/>
  <c r="M22" i="1"/>
  <c r="L22" i="1" s="1"/>
  <c r="U5" i="1"/>
  <c r="U8" i="1"/>
  <c r="U9" i="1"/>
  <c r="U12" i="1"/>
  <c r="U13" i="1"/>
  <c r="U14" i="1"/>
  <c r="U15" i="1"/>
  <c r="U17" i="1"/>
  <c r="U18" i="1"/>
  <c r="U19" i="1"/>
  <c r="U20" i="1"/>
  <c r="U21" i="1"/>
  <c r="U23" i="1"/>
  <c r="U24" i="1"/>
  <c r="U25" i="1"/>
  <c r="U26" i="1"/>
  <c r="U71" i="1"/>
  <c r="U27" i="1"/>
  <c r="U28" i="1"/>
  <c r="U29" i="1"/>
  <c r="U30" i="1"/>
  <c r="U31" i="1"/>
  <c r="U33" i="1"/>
  <c r="U34" i="1"/>
  <c r="U35" i="1"/>
  <c r="U36" i="1"/>
  <c r="U32" i="1"/>
  <c r="U38" i="1"/>
  <c r="U39" i="1"/>
  <c r="U40" i="1"/>
  <c r="U41" i="1"/>
  <c r="U42" i="1"/>
  <c r="U43" i="1"/>
  <c r="U44" i="1"/>
  <c r="U45" i="1"/>
  <c r="U46" i="1"/>
  <c r="U47" i="1"/>
  <c r="U50" i="1"/>
  <c r="U51" i="1"/>
  <c r="U52" i="1"/>
  <c r="U53" i="1"/>
  <c r="U54" i="1"/>
  <c r="U57" i="1"/>
  <c r="U58" i="1"/>
  <c r="U59" i="1"/>
  <c r="U60" i="1"/>
  <c r="U69" i="1"/>
  <c r="U61" i="1"/>
  <c r="U68" i="1"/>
  <c r="U62" i="1"/>
  <c r="U63" i="1"/>
  <c r="U64" i="1"/>
  <c r="U65" i="1"/>
  <c r="U66" i="1"/>
  <c r="AB43" i="2"/>
  <c r="AC43" i="2" s="1"/>
  <c r="AD43" i="2" s="1"/>
  <c r="Y42" i="3"/>
  <c r="Z42" i="3" s="1"/>
  <c r="AA42" i="3" s="1"/>
  <c r="U42" i="3"/>
  <c r="U69" i="3"/>
  <c r="M69" i="3"/>
  <c r="L69" i="3" s="1"/>
  <c r="V61" i="1"/>
  <c r="V69" i="1"/>
  <c r="M61" i="1"/>
  <c r="L61" i="1" s="1"/>
  <c r="Y52" i="3"/>
  <c r="Z52" i="3" s="1"/>
  <c r="AA52" i="3" s="1"/>
  <c r="AA11" i="1"/>
  <c r="U8" i="2"/>
  <c r="V8" i="2"/>
  <c r="U9" i="2"/>
  <c r="V9" i="2"/>
  <c r="U10" i="2"/>
  <c r="V10" i="2"/>
  <c r="U84" i="2"/>
  <c r="V84" i="2"/>
  <c r="U11" i="2"/>
  <c r="V11" i="2"/>
  <c r="U83" i="2"/>
  <c r="V83" i="2"/>
  <c r="U14" i="2"/>
  <c r="V14" i="2"/>
  <c r="U85" i="2"/>
  <c r="V85" i="2"/>
  <c r="U26" i="2"/>
  <c r="V26" i="2"/>
  <c r="U96" i="2"/>
  <c r="U28" i="2"/>
  <c r="V28" i="2"/>
  <c r="U29" i="2"/>
  <c r="V29" i="2"/>
  <c r="U30" i="2"/>
  <c r="V30" i="2"/>
  <c r="U92" i="2"/>
  <c r="V92" i="2"/>
  <c r="V31" i="2"/>
  <c r="U86" i="2"/>
  <c r="V86" i="2"/>
  <c r="U87" i="2"/>
  <c r="V87" i="2"/>
  <c r="U33" i="2"/>
  <c r="V33" i="2"/>
  <c r="V94" i="2"/>
  <c r="U34" i="2"/>
  <c r="V34" i="2"/>
  <c r="V91" i="2"/>
  <c r="V36" i="2"/>
  <c r="U37" i="2"/>
  <c r="V37" i="2"/>
  <c r="U39" i="2"/>
  <c r="V39" i="2"/>
  <c r="U40" i="2"/>
  <c r="V40" i="2"/>
  <c r="U41" i="2"/>
  <c r="V41" i="2"/>
  <c r="U42" i="2"/>
  <c r="V42" i="2"/>
  <c r="U44" i="2"/>
  <c r="V44" i="2"/>
  <c r="V48" i="2"/>
  <c r="U53" i="2"/>
  <c r="V53" i="2"/>
  <c r="U55" i="2"/>
  <c r="V55" i="2"/>
  <c r="U59" i="2"/>
  <c r="V59" i="2"/>
  <c r="U19" i="2"/>
  <c r="V19" i="2"/>
  <c r="U97" i="2"/>
  <c r="V97" i="2"/>
  <c r="U60" i="2"/>
  <c r="V60" i="2"/>
  <c r="U93" i="2"/>
  <c r="V93" i="2"/>
  <c r="V63" i="2"/>
  <c r="U20" i="2"/>
  <c r="V20" i="2"/>
  <c r="U89" i="2"/>
  <c r="V89" i="2"/>
  <c r="V49" i="2"/>
  <c r="U57" i="2"/>
  <c r="V57" i="2"/>
  <c r="U65" i="2"/>
  <c r="V65" i="2"/>
  <c r="U67" i="2"/>
  <c r="V67" i="2"/>
  <c r="U66" i="2"/>
  <c r="V66" i="2"/>
  <c r="U69" i="2"/>
  <c r="V69" i="2"/>
  <c r="U70" i="2"/>
  <c r="V70" i="2"/>
  <c r="U72" i="2"/>
  <c r="V72" i="2"/>
  <c r="U74" i="2"/>
  <c r="V74" i="2"/>
  <c r="U76" i="2"/>
  <c r="V76" i="2"/>
  <c r="U95" i="2"/>
  <c r="V95" i="2"/>
  <c r="U77" i="2"/>
  <c r="V77" i="2"/>
  <c r="U78" i="2"/>
  <c r="V78" i="2"/>
  <c r="U79" i="2"/>
  <c r="V79" i="2"/>
  <c r="U80" i="2"/>
  <c r="V80" i="2"/>
  <c r="U81" i="2"/>
  <c r="V81" i="2"/>
  <c r="U82" i="2"/>
  <c r="V82" i="2"/>
  <c r="V5" i="2"/>
  <c r="AB19" i="2"/>
  <c r="AC19" i="2" s="1"/>
  <c r="AD19" i="2" s="1"/>
  <c r="AB97" i="2"/>
  <c r="AC97" i="2" s="1"/>
  <c r="AD97" i="2" s="1"/>
  <c r="M97" i="2"/>
  <c r="L97" i="2" s="1"/>
  <c r="M19" i="2"/>
  <c r="L19" i="2" s="1"/>
  <c r="AB63" i="2"/>
  <c r="AC63" i="2" s="1"/>
  <c r="AD63" i="2" s="1"/>
  <c r="U62" i="3"/>
  <c r="U48" i="3"/>
  <c r="U49" i="3"/>
  <c r="U50" i="3"/>
  <c r="U6" i="3"/>
  <c r="U53" i="3"/>
  <c r="U25" i="3"/>
  <c r="U5" i="3"/>
  <c r="U55" i="3"/>
  <c r="U56" i="3"/>
  <c r="U32" i="3"/>
  <c r="U36" i="3"/>
  <c r="U59" i="3"/>
  <c r="U60" i="3"/>
  <c r="U61" i="3"/>
  <c r="U54" i="3"/>
  <c r="U14" i="3"/>
  <c r="U45" i="3"/>
  <c r="U46" i="3"/>
  <c r="U40" i="3"/>
  <c r="U71" i="3"/>
  <c r="U3" i="3"/>
  <c r="U39" i="3"/>
  <c r="U70" i="3"/>
  <c r="U35" i="3"/>
  <c r="U68" i="3"/>
  <c r="U57" i="3"/>
  <c r="U38" i="3"/>
  <c r="Y45" i="3"/>
  <c r="Y62" i="3"/>
  <c r="Z62" i="3" s="1"/>
  <c r="AA62" i="3" s="1"/>
  <c r="Y48" i="3"/>
  <c r="Z48" i="3" s="1"/>
  <c r="AA48" i="3" s="1"/>
  <c r="Y50" i="3"/>
  <c r="Z50" i="3" s="1"/>
  <c r="AA50" i="3" s="1"/>
  <c r="Y53" i="3"/>
  <c r="Z53" i="3" s="1"/>
  <c r="AA53" i="3" s="1"/>
  <c r="Y5" i="3"/>
  <c r="Z5" i="3" s="1"/>
  <c r="AA5" i="3" s="1"/>
  <c r="Y55" i="3"/>
  <c r="Z55" i="3" s="1"/>
  <c r="AA55" i="3" s="1"/>
  <c r="Y56" i="3"/>
  <c r="Y32" i="3"/>
  <c r="Z32" i="3" s="1"/>
  <c r="AA32" i="3" s="1"/>
  <c r="Y59" i="3"/>
  <c r="Z59" i="3" s="1"/>
  <c r="Y61" i="3"/>
  <c r="Z61" i="3" s="1"/>
  <c r="AA61" i="3" s="1"/>
  <c r="Y72" i="3"/>
  <c r="Y40" i="3"/>
  <c r="Y21" i="1"/>
  <c r="Z21" i="1" s="1"/>
  <c r="AA21" i="1" s="1"/>
  <c r="Y33" i="1"/>
  <c r="Z33" i="1" s="1"/>
  <c r="AA33" i="1" s="1"/>
  <c r="Y34" i="1"/>
  <c r="Z34" i="1" s="1"/>
  <c r="AA34" i="1" s="1"/>
  <c r="Y35" i="1"/>
  <c r="Z35" i="1" s="1"/>
  <c r="AA35" i="1" s="1"/>
  <c r="Y36" i="1"/>
  <c r="Z36" i="1" s="1"/>
  <c r="AA36" i="1" s="1"/>
  <c r="Y52" i="1"/>
  <c r="Z52" i="1" s="1"/>
  <c r="AA52" i="1" s="1"/>
  <c r="Y58" i="1"/>
  <c r="Z58" i="1" s="1"/>
  <c r="AA58" i="1" s="1"/>
  <c r="Y66" i="1"/>
  <c r="Z66" i="1" s="1"/>
  <c r="AA66" i="1" s="1"/>
  <c r="V19" i="1"/>
  <c r="V7" i="1"/>
  <c r="V8" i="1"/>
  <c r="V10" i="1"/>
  <c r="V9" i="1"/>
  <c r="V13" i="1"/>
  <c r="V14" i="1"/>
  <c r="V17" i="1"/>
  <c r="V18" i="1"/>
  <c r="V23" i="1"/>
  <c r="V26" i="1"/>
  <c r="V77" i="1"/>
  <c r="V28" i="1"/>
  <c r="V30" i="1"/>
  <c r="V31" i="1"/>
  <c r="V34" i="1"/>
  <c r="V35" i="1"/>
  <c r="V36" i="1"/>
  <c r="V49" i="1"/>
  <c r="V50" i="1"/>
  <c r="V51" i="1"/>
  <c r="V52" i="1"/>
  <c r="V53" i="1"/>
  <c r="V54" i="1"/>
  <c r="V57" i="1"/>
  <c r="V58" i="1"/>
  <c r="V59" i="1"/>
  <c r="V60" i="1"/>
  <c r="V68" i="1"/>
  <c r="V62" i="1"/>
  <c r="V63" i="1"/>
  <c r="V64" i="1"/>
  <c r="V65" i="1"/>
  <c r="V66" i="1"/>
  <c r="V67" i="1"/>
  <c r="V4" i="1"/>
  <c r="M51" i="1"/>
  <c r="L51" i="1" s="1"/>
  <c r="AB34" i="2"/>
  <c r="AC34" i="2" s="1"/>
  <c r="AD34" i="2" s="1"/>
  <c r="AB8" i="2"/>
  <c r="AC8" i="2" s="1"/>
  <c r="AD8" i="2" s="1"/>
  <c r="AB9" i="2"/>
  <c r="AC9" i="2" s="1"/>
  <c r="AD9" i="2" s="1"/>
  <c r="AB10" i="2"/>
  <c r="AC10" i="2" s="1"/>
  <c r="AD10" i="2" s="1"/>
  <c r="AB84" i="2"/>
  <c r="AB11" i="2"/>
  <c r="AC11" i="2" s="1"/>
  <c r="AD11" i="2" s="1"/>
  <c r="AB12" i="2"/>
  <c r="AC12" i="2" s="1"/>
  <c r="AD12" i="2" s="1"/>
  <c r="AC83" i="2"/>
  <c r="AD83" i="2" s="1"/>
  <c r="AD13" i="2"/>
  <c r="AB14" i="2"/>
  <c r="AC14" i="2" s="1"/>
  <c r="AD14" i="2" s="1"/>
  <c r="AB85" i="2"/>
  <c r="AC85" i="2" s="1"/>
  <c r="AD85" i="2" s="1"/>
  <c r="AB27" i="2"/>
  <c r="AC27" i="2" s="1"/>
  <c r="AD27" i="2" s="1"/>
  <c r="AC31" i="2"/>
  <c r="AD31" i="2" s="1"/>
  <c r="AB86" i="2"/>
  <c r="AC86" i="2" s="1"/>
  <c r="AD86" i="2" s="1"/>
  <c r="AB32" i="2"/>
  <c r="AC32" i="2" s="1"/>
  <c r="AD32" i="2" s="1"/>
  <c r="AB87" i="2"/>
  <c r="AC87" i="2" s="1"/>
  <c r="AD87" i="2" s="1"/>
  <c r="AB33" i="2"/>
  <c r="AC33" i="2" s="1"/>
  <c r="AD33" i="2" s="1"/>
  <c r="AB94" i="2"/>
  <c r="AC94" i="2" s="1"/>
  <c r="AD94" i="2" s="1"/>
  <c r="AB91" i="2"/>
  <c r="AC91" i="2" s="1"/>
  <c r="AD91" i="2" s="1"/>
  <c r="AB37" i="2"/>
  <c r="AC37" i="2" s="1"/>
  <c r="AD37" i="2" s="1"/>
  <c r="AB38" i="2"/>
  <c r="AC38" i="2" s="1"/>
  <c r="AD38" i="2" s="1"/>
  <c r="AB39" i="2"/>
  <c r="AC39" i="2" s="1"/>
  <c r="AD39" i="2" s="1"/>
  <c r="AB40" i="2"/>
  <c r="AC40" i="2" s="1"/>
  <c r="AD40" i="2" s="1"/>
  <c r="AB41" i="2"/>
  <c r="AC41" i="2" s="1"/>
  <c r="AD41" i="2" s="1"/>
  <c r="AB42" i="2"/>
  <c r="AC42" i="2" s="1"/>
  <c r="AD42" i="2" s="1"/>
  <c r="AB44" i="2"/>
  <c r="AB47" i="2"/>
  <c r="AC47" i="2" s="1"/>
  <c r="AD47" i="2" s="1"/>
  <c r="AB48" i="2"/>
  <c r="AC48" i="2" s="1"/>
  <c r="AD48" i="2" s="1"/>
  <c r="AB50" i="2"/>
  <c r="AC50" i="2" s="1"/>
  <c r="AD50" i="2" s="1"/>
  <c r="AB51" i="2"/>
  <c r="AC51" i="2" s="1"/>
  <c r="AD51" i="2" s="1"/>
  <c r="AB53" i="2"/>
  <c r="AC53" i="2" s="1"/>
  <c r="AD53" i="2" s="1"/>
  <c r="AB54" i="2"/>
  <c r="AC54" i="2" s="1"/>
  <c r="AD54" i="2" s="1"/>
  <c r="AB55" i="2"/>
  <c r="AC55" i="2" s="1"/>
  <c r="AD55" i="2" s="1"/>
  <c r="AB56" i="2"/>
  <c r="AC56" i="2" s="1"/>
  <c r="AD56" i="2" s="1"/>
  <c r="AB59" i="2"/>
  <c r="AC59" i="2" s="1"/>
  <c r="AD59" i="2" s="1"/>
  <c r="AB60" i="2"/>
  <c r="AC60" i="2" s="1"/>
  <c r="AD60" i="2" s="1"/>
  <c r="AB62" i="2"/>
  <c r="AC62" i="2" s="1"/>
  <c r="AD62" i="2" s="1"/>
  <c r="AB93" i="2"/>
  <c r="AC93" i="2" s="1"/>
  <c r="AD93" i="2" s="1"/>
  <c r="AB20" i="2"/>
  <c r="AC20" i="2" s="1"/>
  <c r="AD20" i="2" s="1"/>
  <c r="AB89" i="2"/>
  <c r="AC89" i="2" s="1"/>
  <c r="AD89" i="2" s="1"/>
  <c r="AB49" i="2"/>
  <c r="AC49" i="2" s="1"/>
  <c r="AD49" i="2" s="1"/>
  <c r="AB57" i="2"/>
  <c r="AC57" i="2" s="1"/>
  <c r="AD57" i="2" s="1"/>
  <c r="AB65" i="2"/>
  <c r="AC65" i="2" s="1"/>
  <c r="AD65" i="2" s="1"/>
  <c r="AB67" i="2"/>
  <c r="AC67" i="2" s="1"/>
  <c r="AD67" i="2" s="1"/>
  <c r="AB66" i="2"/>
  <c r="AC66" i="2" s="1"/>
  <c r="AD66" i="2" s="1"/>
  <c r="AB68" i="2"/>
  <c r="AC68" i="2" s="1"/>
  <c r="AD68" i="2" s="1"/>
  <c r="AB69" i="2"/>
  <c r="AC69" i="2" s="1"/>
  <c r="AD69" i="2" s="1"/>
  <c r="AB70" i="2"/>
  <c r="AC70" i="2" s="1"/>
  <c r="AD70" i="2" s="1"/>
  <c r="AB71" i="2"/>
  <c r="AC71" i="2" s="1"/>
  <c r="AD71" i="2" s="1"/>
  <c r="AD72" i="2"/>
  <c r="AB74" i="2"/>
  <c r="AC74" i="2" s="1"/>
  <c r="AD74" i="2" s="1"/>
  <c r="AB75" i="2"/>
  <c r="AC75" i="2" s="1"/>
  <c r="AD75" i="2" s="1"/>
  <c r="AB76" i="2"/>
  <c r="AC76" i="2" s="1"/>
  <c r="AD76" i="2" s="1"/>
  <c r="AB95" i="2"/>
  <c r="AC95" i="2" s="1"/>
  <c r="AD95" i="2" s="1"/>
  <c r="AB78" i="2"/>
  <c r="AC78" i="2" s="1"/>
  <c r="AD78" i="2" s="1"/>
  <c r="AB80" i="2"/>
  <c r="AC80" i="2" s="1"/>
  <c r="AD80" i="2" s="1"/>
  <c r="AB81" i="2"/>
  <c r="AC81" i="2" s="1"/>
  <c r="AD81" i="2" s="1"/>
  <c r="AB82" i="2"/>
  <c r="AC82" i="2" s="1"/>
  <c r="AD82" i="2" s="1"/>
  <c r="M14" i="2"/>
  <c r="L14" i="2" s="1"/>
  <c r="M85" i="2"/>
  <c r="L85" i="2" s="1"/>
  <c r="M27" i="2"/>
  <c r="L27" i="2" s="1"/>
  <c r="M28" i="2"/>
  <c r="L28" i="2" s="1"/>
  <c r="M29" i="2"/>
  <c r="L29" i="2" s="1"/>
  <c r="M30" i="2"/>
  <c r="L30" i="2" s="1"/>
  <c r="M92" i="2"/>
  <c r="L92" i="2" s="1"/>
  <c r="M31" i="2"/>
  <c r="L31" i="2" s="1"/>
  <c r="M86" i="2"/>
  <c r="L86" i="2" s="1"/>
  <c r="M32" i="2"/>
  <c r="L32" i="2" s="1"/>
  <c r="M87" i="2"/>
  <c r="L87" i="2" s="1"/>
  <c r="M33" i="2"/>
  <c r="L33" i="2" s="1"/>
  <c r="M94" i="2"/>
  <c r="L94" i="2" s="1"/>
  <c r="M91" i="2"/>
  <c r="L91" i="2" s="1"/>
  <c r="M36" i="2"/>
  <c r="L36" i="2" s="1"/>
  <c r="M37" i="2"/>
  <c r="L37" i="2" s="1"/>
  <c r="M38" i="2"/>
  <c r="L38" i="2" s="1"/>
  <c r="M39" i="2"/>
  <c r="L39" i="2" s="1"/>
  <c r="M40" i="2"/>
  <c r="L40" i="2" s="1"/>
  <c r="M41" i="2"/>
  <c r="L41" i="2" s="1"/>
  <c r="M42" i="2"/>
  <c r="L42" i="2" s="1"/>
  <c r="M44" i="2"/>
  <c r="L44" i="2" s="1"/>
  <c r="M47" i="2"/>
  <c r="L47" i="2" s="1"/>
  <c r="M48" i="2"/>
  <c r="L48" i="2" s="1"/>
  <c r="M50" i="2"/>
  <c r="L50" i="2" s="1"/>
  <c r="M51" i="2"/>
  <c r="L51" i="2" s="1"/>
  <c r="M52" i="2"/>
  <c r="L52" i="2" s="1"/>
  <c r="M53" i="2"/>
  <c r="L53" i="2" s="1"/>
  <c r="M54" i="2"/>
  <c r="L54" i="2" s="1"/>
  <c r="M55" i="2"/>
  <c r="L55" i="2" s="1"/>
  <c r="M59" i="2"/>
  <c r="L59" i="2" s="1"/>
  <c r="M60" i="2"/>
  <c r="L60" i="2" s="1"/>
  <c r="M61" i="2"/>
  <c r="L61" i="2" s="1"/>
  <c r="M62" i="2"/>
  <c r="L62" i="2" s="1"/>
  <c r="M20" i="2"/>
  <c r="L20" i="2" s="1"/>
  <c r="M89" i="2"/>
  <c r="L89" i="2" s="1"/>
  <c r="M49" i="2"/>
  <c r="L49" i="2" s="1"/>
  <c r="M57" i="2"/>
  <c r="L57" i="2" s="1"/>
  <c r="M64" i="2"/>
  <c r="L64" i="2" s="1"/>
  <c r="M66" i="2"/>
  <c r="L66" i="2" s="1"/>
  <c r="M68" i="2"/>
  <c r="L68" i="2" s="1"/>
  <c r="M70" i="2"/>
  <c r="L70" i="2" s="1"/>
  <c r="M71" i="2"/>
  <c r="L71" i="2" s="1"/>
  <c r="M75" i="2"/>
  <c r="L75" i="2" s="1"/>
  <c r="M76" i="2"/>
  <c r="L76" i="2" s="1"/>
  <c r="M79" i="2"/>
  <c r="L79" i="2" s="1"/>
  <c r="M8" i="2"/>
  <c r="L8" i="2" s="1"/>
  <c r="M9" i="2"/>
  <c r="L9" i="2" s="1"/>
  <c r="M10" i="2"/>
  <c r="L10" i="2" s="1"/>
  <c r="M84" i="2"/>
  <c r="L84" i="2" s="1"/>
  <c r="M11" i="2"/>
  <c r="L11" i="2" s="1"/>
  <c r="M12" i="2"/>
  <c r="L12" i="2" s="1"/>
  <c r="M83" i="2"/>
  <c r="L83" i="2" s="1"/>
  <c r="M13" i="2"/>
  <c r="L13" i="2" s="1"/>
  <c r="M96" i="2"/>
  <c r="L96" i="2" s="1"/>
  <c r="M6" i="2"/>
  <c r="L6" i="2" s="1"/>
  <c r="M34" i="2"/>
  <c r="L34" i="2" s="1"/>
  <c r="M5" i="2"/>
  <c r="L5" i="2" s="1"/>
  <c r="M54" i="3"/>
  <c r="L54" i="3" s="1"/>
  <c r="M35" i="3"/>
  <c r="L35" i="3" s="1"/>
  <c r="D1" i="3"/>
  <c r="M36" i="1"/>
  <c r="L36" i="1" s="1"/>
  <c r="M32" i="1"/>
  <c r="L32" i="1" s="1"/>
  <c r="N81" i="1"/>
  <c r="N82" i="1"/>
  <c r="N83" i="1"/>
  <c r="M52" i="1"/>
  <c r="L52" i="1" s="1"/>
  <c r="M62" i="1"/>
  <c r="L62" i="1" s="1"/>
  <c r="M59" i="1"/>
  <c r="L59" i="1" s="1"/>
  <c r="M53" i="1"/>
  <c r="L53" i="1" s="1"/>
  <c r="M56" i="1"/>
  <c r="L56" i="1" s="1"/>
  <c r="M60" i="1"/>
  <c r="L60" i="1" s="1"/>
  <c r="M63" i="1"/>
  <c r="L63" i="1" s="1"/>
  <c r="M68" i="1"/>
  <c r="L68" i="1" s="1"/>
  <c r="M69" i="1"/>
  <c r="L69" i="1" s="1"/>
  <c r="M58" i="1"/>
  <c r="L58" i="1" s="1"/>
  <c r="M57" i="1"/>
  <c r="L57" i="1" s="1"/>
  <c r="M54" i="1"/>
  <c r="L54" i="1" s="1"/>
  <c r="M33" i="1"/>
  <c r="L33" i="1" s="1"/>
  <c r="M35" i="1"/>
  <c r="L35" i="1" s="1"/>
  <c r="M34" i="1"/>
  <c r="L34" i="1" s="1"/>
  <c r="M34" i="3"/>
  <c r="L34" i="3" s="1"/>
  <c r="M14" i="3"/>
  <c r="L14" i="3" s="1"/>
  <c r="L3" i="3"/>
  <c r="M25" i="3"/>
  <c r="L25" i="3" s="1"/>
  <c r="M40" i="3"/>
  <c r="L40" i="3" s="1"/>
  <c r="M32" i="3"/>
  <c r="L32" i="3" s="1"/>
  <c r="M6" i="3"/>
  <c r="L6" i="3" s="1"/>
  <c r="M68" i="3"/>
  <c r="L68" i="3" s="1"/>
  <c r="M49" i="3"/>
  <c r="L49" i="3" s="1"/>
  <c r="M55" i="3"/>
  <c r="L55" i="3" s="1"/>
  <c r="M38" i="3"/>
  <c r="L38" i="3" s="1"/>
  <c r="M57" i="3"/>
  <c r="L57" i="3" s="1"/>
  <c r="M52" i="3"/>
  <c r="L52" i="3" s="1"/>
  <c r="M46" i="3"/>
  <c r="L46" i="3" s="1"/>
  <c r="M44" i="3"/>
  <c r="L44" i="3" s="1"/>
  <c r="M41" i="3"/>
  <c r="P41" i="3" s="1"/>
  <c r="M60" i="3"/>
  <c r="L60" i="3" s="1"/>
  <c r="M67" i="3"/>
  <c r="L67" i="3" s="1"/>
  <c r="M47" i="3"/>
  <c r="L47" i="3" s="1"/>
  <c r="M72" i="3"/>
  <c r="L72" i="3" s="1"/>
  <c r="M45" i="3"/>
  <c r="L45" i="3" s="1"/>
  <c r="M5" i="3"/>
  <c r="L5" i="3" s="1"/>
  <c r="M56" i="3"/>
  <c r="L56" i="3" s="1"/>
  <c r="M26" i="2"/>
  <c r="L26" i="2" s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63" i="3"/>
  <c r="N73" i="3"/>
  <c r="N74" i="3"/>
  <c r="N75" i="3"/>
  <c r="N76" i="3"/>
  <c r="N77" i="3"/>
  <c r="N78" i="3"/>
  <c r="Z70" i="3" l="1"/>
  <c r="AA70" i="3" s="1"/>
  <c r="Z72" i="3"/>
  <c r="AA72" i="3" s="1"/>
  <c r="Z38" i="3"/>
  <c r="AA38" i="3" s="1"/>
  <c r="AD46" i="2"/>
  <c r="N9" i="15"/>
  <c r="Z35" i="3"/>
  <c r="AA35" i="3" s="1"/>
  <c r="Z60" i="3"/>
  <c r="AA60" i="3" s="1"/>
  <c r="Z57" i="3"/>
  <c r="AA57" i="3" s="1"/>
  <c r="Z69" i="3"/>
  <c r="AA69" i="3" s="1"/>
  <c r="Z19" i="1"/>
  <c r="AA19" i="1" s="1"/>
  <c r="Z75" i="1"/>
  <c r="AA75" i="1" s="1"/>
  <c r="Z20" i="1"/>
  <c r="AA20" i="1" s="1"/>
  <c r="Z25" i="1"/>
  <c r="AA25" i="1" s="1"/>
  <c r="Z40" i="1"/>
  <c r="AA40" i="1" s="1"/>
  <c r="AC44" i="2"/>
  <c r="AD44" i="2" s="1"/>
  <c r="N9" i="3"/>
  <c r="AC84" i="2"/>
  <c r="AD84" i="2" s="1"/>
  <c r="N51" i="3"/>
  <c r="N64" i="3"/>
  <c r="N65" i="3"/>
  <c r="AE14" i="9"/>
  <c r="AF14" i="9" s="1"/>
  <c r="AG98" i="2"/>
  <c r="Z19" i="3"/>
  <c r="AA19" i="3" s="1"/>
  <c r="Z40" i="3"/>
  <c r="AA40" i="3" s="1"/>
  <c r="AA24" i="3"/>
  <c r="Z56" i="3"/>
  <c r="AA56" i="3" s="1"/>
  <c r="Z34" i="3"/>
  <c r="AA34" i="3" s="1"/>
  <c r="Z3" i="3"/>
  <c r="AA3" i="3" s="1"/>
  <c r="AA8" i="3"/>
  <c r="Z12" i="3"/>
  <c r="AA12" i="3" s="1"/>
  <c r="Z33" i="3"/>
  <c r="AA33" i="3" s="1"/>
  <c r="N39" i="1"/>
  <c r="N11" i="1"/>
  <c r="N20" i="1"/>
  <c r="N27" i="1"/>
  <c r="N25" i="1"/>
  <c r="N40" i="1"/>
  <c r="N14" i="1"/>
  <c r="N16" i="1"/>
  <c r="N45" i="1"/>
  <c r="N46" i="1"/>
  <c r="N7" i="1"/>
  <c r="N44" i="1"/>
  <c r="N89" i="2"/>
  <c r="N7" i="3"/>
  <c r="N16" i="3"/>
  <c r="N32" i="2"/>
  <c r="N37" i="2"/>
  <c r="N87" i="2"/>
  <c r="N34" i="2"/>
  <c r="N38" i="2"/>
  <c r="N41" i="2"/>
  <c r="N94" i="2"/>
  <c r="N91" i="2"/>
  <c r="N39" i="2"/>
  <c r="N86" i="2"/>
  <c r="N33" i="2"/>
  <c r="N36" i="2"/>
  <c r="N40" i="2"/>
  <c r="N88" i="2"/>
  <c r="N43" i="2"/>
  <c r="N44" i="2"/>
  <c r="N45" i="2"/>
  <c r="N46" i="2"/>
  <c r="N24" i="9"/>
  <c r="N46" i="9"/>
  <c r="N35" i="9"/>
  <c r="N31" i="9"/>
  <c r="N33" i="9"/>
  <c r="N32" i="9"/>
  <c r="N30" i="9"/>
  <c r="N9" i="1"/>
  <c r="AB6" i="11"/>
  <c r="AB7" i="11"/>
  <c r="AB5" i="11"/>
  <c r="N12" i="11"/>
  <c r="N23" i="9"/>
  <c r="N48" i="3"/>
  <c r="N10" i="1"/>
  <c r="N5" i="1"/>
  <c r="AA59" i="3"/>
  <c r="N38" i="1"/>
  <c r="N53" i="1"/>
  <c r="N24" i="1"/>
  <c r="N58" i="1"/>
  <c r="N26" i="1"/>
  <c r="N64" i="1"/>
  <c r="N52" i="1"/>
  <c r="N36" i="1"/>
  <c r="N63" i="1"/>
  <c r="N50" i="1"/>
  <c r="N19" i="1"/>
  <c r="N68" i="1"/>
  <c r="N17" i="1"/>
  <c r="N47" i="1"/>
  <c r="N30" i="1"/>
  <c r="N12" i="1"/>
  <c r="N59" i="1"/>
  <c r="N28" i="1"/>
  <c r="N31" i="1"/>
  <c r="N70" i="1"/>
  <c r="N62" i="1"/>
  <c r="N73" i="1"/>
  <c r="N51" i="1"/>
  <c r="N32" i="1"/>
  <c r="N29" i="1"/>
  <c r="N18" i="1"/>
  <c r="N67" i="1"/>
  <c r="N57" i="1"/>
  <c r="N43" i="1"/>
  <c r="N35" i="1"/>
  <c r="N78" i="1"/>
  <c r="N23" i="1"/>
  <c r="N8" i="1"/>
  <c r="N66" i="1"/>
  <c r="N61" i="1"/>
  <c r="N54" i="1"/>
  <c r="N49" i="1"/>
  <c r="N42" i="1"/>
  <c r="N34" i="1"/>
  <c r="N22" i="1"/>
  <c r="N15" i="1"/>
  <c r="N65" i="1"/>
  <c r="N69" i="1"/>
  <c r="N56" i="1"/>
  <c r="N37" i="1"/>
  <c r="N41" i="1"/>
  <c r="N33" i="1"/>
  <c r="N77" i="1"/>
  <c r="N21" i="1"/>
  <c r="N6" i="1"/>
  <c r="N76" i="1"/>
  <c r="N60" i="1"/>
  <c r="N55" i="1"/>
  <c r="N48" i="1"/>
  <c r="N71" i="1"/>
  <c r="N74" i="1"/>
  <c r="N13" i="1"/>
  <c r="N12" i="9"/>
  <c r="N14" i="9"/>
  <c r="N25" i="9"/>
  <c r="N19" i="9"/>
  <c r="N10" i="9"/>
  <c r="N15" i="9"/>
  <c r="N37" i="9"/>
  <c r="N17" i="9"/>
  <c r="N43" i="9"/>
  <c r="N53" i="9"/>
  <c r="N38" i="9"/>
  <c r="N39" i="9"/>
  <c r="N36" i="9"/>
  <c r="N51" i="9"/>
  <c r="N16" i="9"/>
  <c r="N20" i="9"/>
  <c r="N5" i="9"/>
  <c r="N48" i="9"/>
  <c r="N28" i="9"/>
  <c r="N8" i="9"/>
  <c r="N11" i="9"/>
  <c r="N22" i="9"/>
  <c r="N34" i="9"/>
  <c r="N9" i="9"/>
  <c r="N40" i="9"/>
  <c r="N49" i="9"/>
  <c r="N27" i="9"/>
  <c r="N7" i="9"/>
  <c r="N42" i="9"/>
  <c r="N52" i="9"/>
  <c r="N26" i="9"/>
  <c r="N6" i="9"/>
  <c r="N55" i="9"/>
  <c r="N41" i="9"/>
  <c r="N29" i="9"/>
  <c r="N50" i="9"/>
  <c r="N44" i="9"/>
  <c r="N54" i="9"/>
  <c r="N18" i="9"/>
  <c r="N21" i="9"/>
  <c r="N13" i="9"/>
  <c r="N39" i="15"/>
  <c r="N12" i="15"/>
  <c r="N11" i="15"/>
  <c r="N15" i="15"/>
  <c r="N10" i="15"/>
  <c r="N14" i="15"/>
  <c r="N7" i="15"/>
  <c r="N8" i="15"/>
  <c r="N4" i="15"/>
  <c r="N13" i="15"/>
  <c r="N41" i="15"/>
  <c r="N18" i="15"/>
  <c r="N30" i="15"/>
  <c r="N19" i="15"/>
  <c r="N6" i="15"/>
  <c r="N28" i="15"/>
  <c r="N38" i="15"/>
  <c r="N5" i="15"/>
  <c r="N34" i="15"/>
  <c r="N17" i="15"/>
  <c r="N33" i="15"/>
  <c r="N35" i="15"/>
  <c r="N32" i="15"/>
  <c r="N25" i="15"/>
  <c r="N16" i="15"/>
  <c r="N29" i="15"/>
  <c r="L41" i="3"/>
  <c r="N41" i="3" s="1"/>
  <c r="N4" i="1"/>
  <c r="N11" i="11"/>
  <c r="N28" i="11"/>
  <c r="N19" i="11"/>
  <c r="N20" i="11"/>
  <c r="N34" i="11"/>
  <c r="N8" i="11"/>
  <c r="N26" i="11"/>
  <c r="N5" i="11"/>
  <c r="N33" i="11"/>
  <c r="N17" i="11"/>
  <c r="N25" i="11"/>
  <c r="N6" i="11"/>
  <c r="N32" i="11"/>
  <c r="N15" i="11"/>
  <c r="N24" i="11"/>
  <c r="N7" i="11"/>
  <c r="N9" i="11"/>
  <c r="N31" i="11"/>
  <c r="N14" i="11"/>
  <c r="N23" i="11"/>
  <c r="N16" i="11"/>
  <c r="N18" i="11"/>
  <c r="N30" i="11"/>
  <c r="N22" i="11"/>
  <c r="N10" i="11"/>
  <c r="N27" i="11"/>
  <c r="N29" i="11"/>
  <c r="N21" i="11"/>
  <c r="N64" i="2"/>
  <c r="N60" i="2"/>
  <c r="N72" i="2"/>
  <c r="N69" i="2"/>
  <c r="N19" i="2"/>
  <c r="N53" i="2"/>
  <c r="N51" i="2"/>
  <c r="N77" i="2"/>
  <c r="N80" i="2"/>
  <c r="N79" i="2"/>
  <c r="N61" i="2"/>
  <c r="N71" i="2"/>
  <c r="N54" i="2"/>
  <c r="N57" i="2"/>
  <c r="N78" i="2"/>
  <c r="N70" i="2"/>
  <c r="N49" i="2"/>
  <c r="N97" i="2"/>
  <c r="N52" i="2"/>
  <c r="N95" i="2"/>
  <c r="N68" i="2"/>
  <c r="N20" i="2"/>
  <c r="N59" i="2"/>
  <c r="N50" i="2"/>
  <c r="N76" i="2"/>
  <c r="N66" i="2"/>
  <c r="N63" i="2"/>
  <c r="N58" i="2"/>
  <c r="N48" i="2"/>
  <c r="N82" i="2"/>
  <c r="N75" i="2"/>
  <c r="N67" i="2"/>
  <c r="N93" i="2"/>
  <c r="N56" i="2"/>
  <c r="N47" i="2"/>
  <c r="N81" i="2"/>
  <c r="N74" i="2"/>
  <c r="N65" i="2"/>
  <c r="N62" i="2"/>
  <c r="N55" i="2"/>
  <c r="N46" i="3"/>
  <c r="N68" i="3"/>
  <c r="N67" i="3"/>
  <c r="N56" i="3"/>
  <c r="N55" i="3"/>
  <c r="N54" i="3"/>
  <c r="N38" i="3"/>
  <c r="N61" i="3"/>
  <c r="N53" i="3"/>
  <c r="N72" i="3"/>
  <c r="N60" i="3"/>
  <c r="N52" i="3"/>
  <c r="N71" i="3"/>
  <c r="N59" i="3"/>
  <c r="N50" i="3"/>
  <c r="N62" i="3"/>
  <c r="N70" i="3"/>
  <c r="N58" i="3"/>
  <c r="N49" i="3"/>
  <c r="N69" i="3"/>
  <c r="N57" i="3"/>
  <c r="N45" i="3"/>
  <c r="N37" i="3"/>
  <c r="N44" i="3"/>
  <c r="N36" i="3"/>
  <c r="N43" i="3"/>
  <c r="N35" i="3"/>
  <c r="N42" i="3"/>
  <c r="N34" i="3"/>
  <c r="N33" i="3"/>
  <c r="N40" i="3"/>
  <c r="N32" i="3"/>
  <c r="N47" i="3"/>
  <c r="N39" i="3"/>
  <c r="N22" i="3"/>
  <c r="N25" i="3"/>
  <c r="N17" i="3"/>
  <c r="N24" i="3"/>
  <c r="N23" i="3"/>
  <c r="N15" i="3"/>
  <c r="N14" i="3"/>
  <c r="N29" i="3"/>
  <c r="N21" i="3"/>
  <c r="N13" i="3"/>
  <c r="N20" i="3"/>
  <c r="N30" i="3"/>
  <c r="N28" i="3"/>
  <c r="N12" i="3"/>
  <c r="N27" i="3"/>
  <c r="N19" i="3"/>
  <c r="N11" i="3"/>
  <c r="N26" i="3"/>
  <c r="N18" i="3"/>
  <c r="N10" i="3"/>
  <c r="N13" i="2"/>
  <c r="N31" i="2"/>
  <c r="N9" i="2"/>
  <c r="N30" i="2"/>
  <c r="N25" i="2"/>
  <c r="N5" i="2"/>
  <c r="N84" i="2"/>
  <c r="N12" i="2"/>
  <c r="N42" i="2"/>
  <c r="N3" i="3"/>
  <c r="N8" i="3"/>
  <c r="N6" i="3"/>
  <c r="N4" i="3"/>
  <c r="N5" i="3"/>
  <c r="N7" i="2"/>
  <c r="N26" i="2"/>
  <c r="N29" i="2"/>
  <c r="N92" i="2"/>
  <c r="N10" i="2"/>
  <c r="N28" i="2"/>
  <c r="N85" i="2"/>
  <c r="N6" i="2"/>
  <c r="N27" i="2"/>
  <c r="N8" i="2"/>
  <c r="N11" i="2"/>
  <c r="N83" i="2"/>
  <c r="N96" i="2"/>
  <c r="N14" i="2"/>
  <c r="R41" i="3" l="1"/>
  <c r="Q41" i="3"/>
  <c r="S41" i="3" s="1"/>
  <c r="T41" i="3" l="1"/>
  <c r="AA41" i="3" s="1"/>
  <c r="U41" i="3" l="1"/>
  <c r="Y25" i="3"/>
  <c r="AA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Nonito Ros ICRA</author>
    <author>nseron</author>
    <author>Diana Alvarez</author>
    <author>iarenas</author>
    <author>Natalia Saez ICRA</author>
    <author>tc={0ACB5EC8-430E-4A07-954E-2C5CCC72BEB3}</author>
    <author>Ian Zammit</author>
    <author>Andrea Peris ICRA</author>
    <author>dlucas</author>
  </authors>
  <commentList>
    <comment ref="H3" authorId="0" shapeId="0" xr:uid="{18ED9DE8-15EC-402E-90F8-FCE91D7562B4}">
      <text>
        <r>
          <rPr>
            <b/>
            <sz val="9"/>
            <color indexed="81"/>
            <rFont val="Tahoma"/>
            <family val="2"/>
          </rPr>
          <t>Nonito Ros ICRA:</t>
        </r>
        <r>
          <rPr>
            <sz val="9"/>
            <color indexed="81"/>
            <rFont val="Tahoma"/>
            <family val="2"/>
          </rPr>
          <t xml:space="preserve">
Realmente se introduce m/d/y
</t>
        </r>
      </text>
    </comment>
    <comment ref="J3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X3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nseron: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cas de preparació per volum tenir en compte els mg de dissolvent teòrics considerant la densitat corresponent.</t>
        </r>
      </text>
    </comment>
    <comment ref="AD3" authorId="2" shapeId="0" xr:uid="{2BFD3F55-8E7D-493D-BCDE-F66A618F3C87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  <comment ref="C11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nseron: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Hard to solve. Prepare 100ppm</t>
        </r>
      </text>
    </comment>
    <comment ref="Z11" authorId="0" shapeId="0" xr:uid="{FD8B948F-7FE2-4D29-BC62-7C6D3E824AAA}">
      <text>
        <r>
          <rPr>
            <b/>
            <sz val="9"/>
            <color indexed="81"/>
            <rFont val="Tahoma"/>
            <family val="2"/>
          </rPr>
          <t>Nonito Ros ICRA:</t>
        </r>
        <r>
          <rPr>
            <sz val="9"/>
            <color indexed="81"/>
            <rFont val="Tahoma"/>
            <family val="2"/>
          </rPr>
          <t xml:space="preserve">
Liquido de 100ppb
</t>
        </r>
      </text>
    </comment>
    <comment ref="X19" authorId="3" shapeId="0" xr:uid="{00000000-0006-0000-0000-00000A000000}">
      <text>
        <r>
          <rPr>
            <b/>
            <sz val="9"/>
            <color rgb="FF000000"/>
            <rFont val="Tahoma"/>
            <family val="2"/>
          </rPr>
          <t>iarenas: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MeOH</t>
        </r>
      </text>
    </comment>
    <comment ref="I20" authorId="4" shapeId="0" xr:uid="{9B3CC65B-F6B0-4B37-B6D3-8F9A32AC4221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Mirar comentarios
</t>
        </r>
      </text>
    </comment>
    <comment ref="W31" authorId="5" shapeId="0" xr:uid="{0ACB5EC8-430E-4A07-954E-2C5CCC72BE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Viene en disolución 100ppm</t>
      </text>
    </comment>
    <comment ref="X40" authorId="6" shapeId="0" xr:uid="{55D06A2D-768B-4F80-9524-D146610C62BB}">
      <text>
        <r>
          <rPr>
            <b/>
            <sz val="9"/>
            <color indexed="81"/>
            <rFont val="Tahoma"/>
            <family val="2"/>
          </rPr>
          <t>Ian Zammit:</t>
        </r>
        <r>
          <rPr>
            <sz val="9"/>
            <color indexed="81"/>
            <rFont val="Tahoma"/>
            <family val="2"/>
          </rPr>
          <t xml:space="preserve">
includes 100uL of NaOH 1M</t>
        </r>
      </text>
    </comment>
    <comment ref="C45" authorId="7" shapeId="0" xr:uid="{43DFC4F9-6B8A-4221-AA8B-02F63FC420A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sodium salt</t>
        </r>
      </text>
    </comment>
    <comment ref="C61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Maxima concentración soluble 100ppm</t>
        </r>
      </text>
    </comment>
    <comment ref="C75" authorId="8" shapeId="0" xr:uid="{00000000-0006-0000-0000-00000C000000}">
      <text>
        <r>
          <rPr>
            <b/>
            <sz val="9"/>
            <color indexed="81"/>
            <rFont val="Tahoma"/>
            <family val="2"/>
          </rPr>
          <t>dlucas:</t>
        </r>
        <r>
          <rPr>
            <sz val="9"/>
            <color indexed="81"/>
            <rFont val="Tahoma"/>
            <family val="2"/>
          </rPr>
          <t xml:space="preserve">
No se disuelve bien, preparar a concentracion más baja en metanol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Diana Alvarez</author>
    <author>tc={FC3A26B8-5433-4129-973C-666160B3C028}</author>
    <author>Marta Lopez ICRA</author>
    <author>Natalia Saez ICRA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A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F4" authorId="1" shapeId="0" xr:uid="{D071E3C6-A737-49F3-91B0-2C9912E2631B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  <comment ref="AC30" authorId="2" shapeId="0" xr:uid="{FC3A26B8-5433-4129-973C-666160B3C0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Disolución comercial 1000ppm en MeOH</t>
      </text>
    </comment>
    <comment ref="C5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C6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C7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T7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tenim dades, suposem que és el 100%</t>
        </r>
      </text>
    </comment>
    <comment ref="T8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tenim dades, suposem que és el 100%</t>
        </r>
      </text>
    </comment>
    <comment ref="Z94" authorId="3" shapeId="0" xr:uid="{84FE9E07-6E40-49F0-953D-FCDB3951824C}">
      <text>
        <r>
          <rPr>
            <b/>
            <sz val="9"/>
            <color indexed="81"/>
            <rFont val="Tahoma"/>
            <family val="2"/>
          </rPr>
          <t>Marta Lopez ICRA:</t>
        </r>
        <r>
          <rPr>
            <sz val="9"/>
            <color indexed="81"/>
            <rFont val="Tahoma"/>
            <family val="2"/>
          </rPr>
          <t xml:space="preserve">
Se deben pesar 10mg en vez de 1mg. Bote de sólido de 5g</t>
        </r>
      </text>
    </comment>
    <comment ref="AA94" authorId="1" shapeId="0" xr:uid="{2D50A02D-E1EB-4EF0-A414-837ECCF1832D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la proxima preparacion ajustar el volumen de disolvente en funcion del peso</t>
        </r>
      </text>
    </comment>
    <comment ref="T9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tenim dades, suposem que és el 100%</t>
        </r>
      </text>
    </comment>
    <comment ref="AC101" authorId="4" shapeId="0" xr:uid="{C9534937-267F-4598-969D-179A0B3E3E1A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Cedido por CSIC.
10ppm en 1mL de MeOH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Diana Alvarez</author>
    <author>tc={A5041CAA-DA94-484F-8AD4-704CF51A063B}</author>
    <author>sinsa</author>
  </authors>
  <commentList>
    <comment ref="J4" authorId="0" shapeId="0" xr:uid="{F550FF7C-9EFB-4796-AD31-1AF9F723CD51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4" authorId="0" shapeId="0" xr:uid="{24392D34-1440-4839-8AAE-A8A1469C689B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4" authorId="0" shapeId="0" xr:uid="{D001506C-31D9-46BC-9BC8-FFD23317FEE9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4" authorId="0" shapeId="0" xr:uid="{E00F6CFB-AC2C-4A11-A7A4-0FDFE69747AE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4" authorId="0" shapeId="0" xr:uid="{12931F4E-9228-4926-87F5-4F44506A2615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4" authorId="0" shapeId="0" xr:uid="{9BFCAE48-5331-48EA-A939-14D9A4004B84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A4" authorId="0" shapeId="0" xr:uid="{02BF1E55-2480-443C-AD43-FDD02958D874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G4" authorId="1" shapeId="0" xr:uid="{165460E2-8380-446F-B42D-AA2C8BFB3DBD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  <comment ref="AE20" authorId="2" shapeId="0" xr:uid="{A5041CAA-DA94-484F-8AD4-704CF51A06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The initial solution (taking into account the weight) was in about 8000ppm so I diluted to get a 1015,30ppm solution.</t>
      </text>
    </comment>
    <comment ref="C23" authorId="3" shapeId="0" xr:uid="{4C6691B6-6E50-43D9-82BE-420C09CCD265}">
      <text>
        <r>
          <rPr>
            <b/>
            <sz val="9"/>
            <color indexed="81"/>
            <rFont val="Tahoma"/>
            <family val="2"/>
          </rPr>
          <t>sinsa:</t>
        </r>
        <r>
          <rPr>
            <sz val="9"/>
            <color indexed="81"/>
            <rFont val="Tahoma"/>
            <family val="2"/>
          </rPr>
          <t xml:space="preserve">
Introduits de nou en el llistat</t>
        </r>
      </text>
    </comment>
    <comment ref="C27" authorId="0" shapeId="0" xr:uid="{210BADFB-FD8D-4C64-96FC-A0F62BEFC00D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preparat per falta de compost. No el demanen.</t>
        </r>
      </text>
    </comment>
    <comment ref="C28" authorId="0" shapeId="0" xr:uid="{99A56886-BE14-42E7-8062-EBCBCBB954E4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preparat per falta de compost. No el demanen.</t>
        </r>
      </text>
    </comment>
    <comment ref="AB52" authorId="3" shapeId="0" xr:uid="{2D5C5E9E-ABA4-4C45-9578-25971D7A1F16}">
      <text>
        <r>
          <rPr>
            <b/>
            <sz val="9"/>
            <color indexed="81"/>
            <rFont val="Tahoma"/>
            <family val="2"/>
          </rPr>
          <t>sinsa:</t>
        </r>
        <r>
          <rPr>
            <sz val="9"/>
            <color indexed="81"/>
            <rFont val="Tahoma"/>
            <family val="2"/>
          </rPr>
          <t xml:space="preserve">
Valors a l'etiqueta solució mare</t>
        </r>
      </text>
    </comment>
    <comment ref="AC52" authorId="3" shapeId="0" xr:uid="{ACDC3B0D-70A0-46E4-A1B1-AECC905D3505}">
      <text>
        <r>
          <rPr>
            <b/>
            <sz val="9"/>
            <color indexed="81"/>
            <rFont val="Tahoma"/>
            <family val="2"/>
          </rPr>
          <t>sinsa:</t>
        </r>
        <r>
          <rPr>
            <sz val="9"/>
            <color indexed="81"/>
            <rFont val="Tahoma"/>
            <family val="2"/>
          </rPr>
          <t xml:space="preserve">
Valors a l'etiqueta solució mare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Diana Alvarez</author>
  </authors>
  <commentList>
    <comment ref="J4" authorId="0" shapeId="0" xr:uid="{1C3244EE-EFF7-4E5E-A80A-A5797FE89E57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4" authorId="0" shapeId="0" xr:uid="{902F3FCB-4045-4ADD-B7BB-A5F6CB4834D9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4" authorId="0" shapeId="0" xr:uid="{EC0B7293-08C7-4E63-B707-F3172AD1121B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4" authorId="0" shapeId="0" xr:uid="{840F5427-51E1-4933-B5A4-77C0C43CB4B3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4" authorId="0" shapeId="0" xr:uid="{42BCBD36-E1E6-4512-9EAC-18389C1E57F3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4" authorId="0" shapeId="0" xr:uid="{6B52B64E-A266-407D-9BE7-9547AEB312DC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A4" authorId="0" shapeId="0" xr:uid="{C3C5C32B-13C1-4D71-AE26-27830B4D6BC6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G4" authorId="1" shapeId="0" xr:uid="{9F44A3DF-F05C-45A7-B0C4-D54261DE6759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Natalia Saez ICRA</author>
  </authors>
  <commentList>
    <comment ref="J3" authorId="0" shapeId="0" xr:uid="{2B5346A1-EDDE-4CD6-9119-A454E331EE63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3" authorId="0" shapeId="0" xr:uid="{7D87A09B-330C-45AA-B3A8-8CD84D168096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3" authorId="0" shapeId="0" xr:uid="{FFAB10D0-9316-420B-BC8E-182923888D0D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3" authorId="0" shapeId="0" xr:uid="{B8413D54-90FA-4935-9BC1-93776E26525E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3" authorId="0" shapeId="0" xr:uid="{EBF57E31-3AD4-4BD6-A40A-E494344EF18A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3" authorId="0" shapeId="0" xr:uid="{F0A3D088-9101-4242-B31F-4487C7EADBB2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X3" authorId="0" shapeId="0" xr:uid="{2A738D41-9DE4-4CF6-A836-B46A716C31B1}">
      <text>
        <r>
          <rPr>
            <b/>
            <sz val="9"/>
            <color rgb="FF000000"/>
            <rFont val="Tahoma"/>
            <family val="2"/>
          </rPr>
          <t>nseron: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cas de preparació per volum tenir en compte els mg de dissolvent teòrics considerant la densitat corresponent.</t>
        </r>
      </text>
    </comment>
    <comment ref="Z31" authorId="1" shapeId="0" xr:uid="{F5D1B008-5926-4F46-9099-AFE8E3912425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Cedido por CSIC.
10ppm en 1mL de MeOH
</t>
        </r>
      </text>
    </comment>
    <comment ref="Z34" authorId="1" shapeId="0" xr:uid="{C0FA0237-1E0E-4E33-8C11-67D023EB3977}">
      <text>
        <r>
          <rPr>
            <b/>
            <sz val="9"/>
            <color indexed="81"/>
            <rFont val="Tahoma"/>
            <family val="2"/>
          </rPr>
          <t xml:space="preserve">Natalia Saez ICRA:
</t>
        </r>
        <r>
          <rPr>
            <sz val="9"/>
            <color indexed="81"/>
            <rFont val="Tahoma"/>
            <family val="2"/>
          </rPr>
          <t>Ampolla 100ppm, 1mL de ACN</t>
        </r>
      </text>
    </comment>
    <comment ref="Z38" authorId="1" shapeId="0" xr:uid="{07DFC7D3-CD93-4A13-9FC9-C4FF41FE3B1E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Ampolla 100ppm en 1mL ACN
</t>
        </r>
      </text>
    </comment>
    <comment ref="Z43" authorId="1" shapeId="0" xr:uid="{747D9733-DCFB-4D76-B919-D7CE3BAB6C87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Ampolla 1ppm en 1mL ACN</t>
        </r>
      </text>
    </comment>
    <comment ref="Z45" authorId="1" shapeId="0" xr:uid="{AF10FEC8-E558-4805-BAA3-8EE38757809A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Ampolla</t>
        </r>
      </text>
    </comment>
    <comment ref="Z49" authorId="1" shapeId="0" xr:uid="{8D0A4DBB-79E4-4590-9CAB-C2A2023EBA5E}">
      <text>
        <r>
          <rPr>
            <b/>
            <sz val="9"/>
            <color indexed="81"/>
            <rFont val="Tahoma"/>
            <family val="2"/>
          </rPr>
          <t>Natalia Saez ICRA:</t>
        </r>
        <r>
          <rPr>
            <sz val="9"/>
            <color indexed="81"/>
            <rFont val="Tahoma"/>
            <family val="2"/>
          </rPr>
          <t xml:space="preserve">
Ampolla 1mg/mL en 1mL MeOH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Diana Alvarez</author>
    <author>tc={59883057-0D5E-4EFD-A54C-66DFA741C26D}</author>
  </authors>
  <commentList>
    <comment ref="J3" authorId="0" shapeId="0" xr:uid="{01F71D92-8A28-40EE-9DE6-DA96D7F66397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3" authorId="0" shapeId="0" xr:uid="{BADC00E5-ED76-409B-B49D-673AA4FE253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3" authorId="0" shapeId="0" xr:uid="{240A7E96-3A5F-49CE-97BB-DD521C0DEE82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3" authorId="0" shapeId="0" xr:uid="{71851C24-D039-444E-80A3-812FDF56E796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3" authorId="0" shapeId="0" xr:uid="{1093BA13-6ABB-45E0-9987-440FCE4AD50B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3" authorId="0" shapeId="0" xr:uid="{D6ECB0C9-09FA-41E0-B20B-93A6F1DA66CB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X3" authorId="0" shapeId="0" xr:uid="{58532C8D-78A5-4AA2-87C3-AB0BE15A4298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D3" authorId="1" shapeId="0" xr:uid="{4D62BDBB-4E60-4CEB-AC5B-30FB6F762E9E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  <comment ref="Z19" authorId="2" shapeId="0" xr:uid="{59883057-0D5E-4EFD-A54C-66DFA741C2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 mL 100ppm en ACN</t>
      </text>
    </comment>
    <comment ref="F20" authorId="1" shapeId="0" xr:uid="{CC9D188E-1B0E-41D8-BB44-FB0F3F6E23C3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Lo hemos comprado ya disuelto en ACN pero tambien es soluble en MeOH, 100 ppm  de concentracion</t>
        </r>
      </text>
    </comment>
    <comment ref="J24" authorId="0" shapeId="0" xr:uid="{C018331D-0EDC-4185-8067-83265746C4EF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24" authorId="0" shapeId="0" xr:uid="{0996905C-45C5-4EEC-B999-01C24619888A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24" authorId="0" shapeId="0" xr:uid="{2AC86457-792C-4526-AD23-643DF5FD2B3C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24" authorId="0" shapeId="0" xr:uid="{131900AF-DEAB-40AB-9755-95EEEDF29F95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24" authorId="0" shapeId="0" xr:uid="{A7EBD62B-E7F8-496B-83D9-2DD0CEAE11FC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24" authorId="0" shapeId="0" xr:uid="{8185D0ED-AD27-43FC-A7D5-94A642755FA2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X24" authorId="0" shapeId="0" xr:uid="{38A0F9E8-058A-4272-A6B0-AEA020B9DA24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nseron</author>
    <author>Diana Alvarez</author>
    <author>tc={36E165E9-195D-4CA6-8852-A076FB142653}</author>
    <author>tc={C9B5F550-C9CF-4E2E-A48C-D4CFBFCBFC3A}</author>
    <author>tc={74D41A24-BF5D-4BB1-9A63-383148C897D8}</author>
    <author>tc={E0D928C8-D74A-4BF7-9B44-DB58425CE2C9}</author>
    <author>bhuerta</author>
    <author>tc={2094379C-55B7-4D25-AD98-45C971B23BEA}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Mesos previs a la seva petició tenit en compte la seva caducitat.</t>
        </r>
      </text>
    </comment>
    <comment ref="L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Pas intermig de mesos a dies</t>
        </r>
      </text>
    </comment>
    <comment ref="M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Vida útil - els 2 mesos previs a la comanda</t>
        </r>
      </text>
    </comment>
    <comment ref="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nseron:
- Si "","" sigmifica cel·la en blanc
- Per sumar la caducitat s'ha de fe ren dies</t>
        </r>
      </text>
    </comment>
    <comment ref="S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Relació estequiomètrica de la subs pura respecte la sal, si s'escau.</t>
        </r>
      </text>
    </comment>
    <comment ref="V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X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En cas de preparació per volum tenir en compte els mg de dissolvent teòrics considerant la densitat corresponent.</t>
        </r>
      </text>
    </comment>
    <comment ref="AD2" authorId="1" shapeId="0" xr:uid="{067C1FEC-B37D-4447-B3F8-05CAE0B62358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para indicar q se ha agotado o cualquier otra cosa no relativa a la forma de prepararlo ponerlo en la excel de STDs para pesar de cada mes</t>
        </r>
      </text>
    </comment>
    <comment ref="H3" authorId="2" shapeId="0" xr:uid="{36E165E9-195D-4CA6-8852-A076FB1426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Caduca en feb 2026 es una disolucion liquida</t>
      </text>
    </comment>
    <comment ref="Z7" authorId="3" shapeId="0" xr:uid="{C9B5F550-C9CF-4E2E-A48C-D4CFBFCBFC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100ppm 1mL en ACN</t>
      </text>
    </comment>
    <comment ref="Z25" authorId="4" shapeId="0" xr:uid="{74D41A24-BF5D-4BB1-9A63-383148C897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Disolución comercial a 100 ppm</t>
      </text>
    </comment>
    <comment ref="Z41" authorId="5" shapeId="0" xr:uid="{E0D928C8-D74A-4BF7-9B44-DB58425CE2C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Disolución 100 ug/mL en AcN
</t>
      </text>
    </comment>
    <comment ref="F52" authorId="6" shapeId="0" xr:uid="{00000000-0006-0000-0200-000008000000}">
      <text>
        <r>
          <rPr>
            <b/>
            <sz val="8"/>
            <color indexed="81"/>
            <rFont val="Tahoma"/>
            <family val="2"/>
          </rPr>
          <t>bhuerta:</t>
        </r>
        <r>
          <rPr>
            <sz val="8"/>
            <color indexed="81"/>
            <rFont val="Tahoma"/>
            <family val="2"/>
          </rPr>
          <t xml:space="preserve">
Hard to solve. Prepare at a low concentration (100 ppm)</t>
        </r>
      </text>
    </comment>
    <comment ref="Z63" authorId="7" shapeId="0" xr:uid="{2094379C-55B7-4D25-AD98-45C971B23B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100ppm 1mL en MeOH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Semitsoglou Tsiapou</author>
    <author>tc={8F3B864A-6D12-4961-971D-D8BA22625C07}</author>
    <author>tc={5658A3BF-CC24-431A-8D77-00D9156B5E42}</author>
    <author>aserra</author>
    <author>nseron</author>
    <author>tc={6F545184-B70F-49F2-8548-22F84ADFB135}</author>
    <author>tc={3F1B8CFC-D90F-41BF-B3A7-F076698A0D87}</author>
    <author>Isabel Cadena ICRA</author>
    <author>Santiago Nicolas ICRA</author>
    <author>tc={83FE8A22-5B2D-415A-9DB1-B272A5C0EB8C}</author>
    <author>Andrea Peris ICRA</author>
    <author>Diana Alvarez</author>
    <author>tc={6E02571E-2089-491C-800C-0381F25BBEC2}</author>
    <author>tc={B105553B-E03A-4FC1-AA47-D1001074FD01}</author>
  </authors>
  <commentList>
    <comment ref="FQ5" authorId="0" shapeId="0" xr:uid="{F465D777-F548-4280-9B39-B7E993D37DA8}">
      <text>
        <r>
          <rPr>
            <b/>
            <sz val="9"/>
            <color indexed="81"/>
            <rFont val="Tahoma"/>
            <family val="2"/>
          </rPr>
          <t>Sofia Semitsoglou Tsiapou:</t>
        </r>
        <r>
          <rPr>
            <sz val="9"/>
            <color indexed="81"/>
            <rFont val="Tahoma"/>
            <family val="2"/>
          </rPr>
          <t xml:space="preserve">
Pravastatin added as well
</t>
        </r>
      </text>
    </comment>
    <comment ref="CP6" authorId="1" shapeId="0" xr:uid="{8F3B864A-6D12-4961-971D-D8BA22625C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Caduca el 05/11/2022</t>
      </text>
    </comment>
    <comment ref="CQ6" authorId="2" shapeId="0" xr:uid="{5658A3BF-CC24-431A-8D77-00D9156B5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Caduca 05/11/2022</t>
      </text>
    </comment>
    <comment ref="O7" authorId="3" shapeId="0" xr:uid="{00000000-0006-0000-0500-000001000000}">
      <text>
        <r>
          <rPr>
            <b/>
            <sz val="9"/>
            <color indexed="81"/>
            <rFont val="Tahoma"/>
            <family val="2"/>
          </rPr>
          <t>aserra:</t>
        </r>
        <r>
          <rPr>
            <sz val="9"/>
            <color indexed="81"/>
            <rFont val="Tahoma"/>
            <family val="2"/>
          </rPr>
          <t xml:space="preserve">
Azithromycin-d3: 10ppm</t>
        </r>
      </text>
    </comment>
    <comment ref="AB7" authorId="4" shapeId="0" xr:uid="{00000000-0006-0000-0500-000002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L'Azithromycin és de10ppm</t>
        </r>
      </text>
    </comment>
    <comment ref="CH7" authorId="5" shapeId="0" xr:uid="{6F545184-B70F-49F2-8548-22F84ADFB1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All in 1 antibiotics Mix. 
Note: 3 pharmaceuticals included</t>
      </text>
    </comment>
    <comment ref="CI7" authorId="6" shapeId="0" xr:uid="{3F1B8CFC-D90F-41BF-B3A7-F076698A0D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All in 1 antibiotics IS Mix. 
Note: 2 A-IS referred to in Surrogate are included.</t>
      </text>
    </comment>
    <comment ref="C17" authorId="4" shapeId="0" xr:uid="{00000000-0006-0000-0500-000003000000}">
      <text>
        <r>
          <rPr>
            <b/>
            <sz val="9"/>
            <color rgb="FF000000"/>
            <rFont val="Tahoma"/>
            <family val="2"/>
          </rPr>
          <t>nseron: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Hard to solve. Prepare 100ppm</t>
        </r>
      </text>
    </comment>
    <comment ref="DV24" authorId="7" shapeId="0" xr:uid="{EEA38487-A1FF-483A-B1AF-E48C52F9E4C1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Expired, not added to the mix</t>
        </r>
      </text>
    </comment>
    <comment ref="DV28" authorId="7" shapeId="0" xr:uid="{551133B9-D070-4DCA-8D43-BA9E3204CA0E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Expired, not added to the mix</t>
        </r>
      </text>
    </comment>
    <comment ref="DU48" authorId="8" shapeId="0" xr:uid="{C50C16C3-B4F6-496D-B669-5B2E1670FB45}">
      <text>
        <r>
          <rPr>
            <b/>
            <sz val="9"/>
            <color indexed="81"/>
            <rFont val="Tahoma"/>
            <family val="2"/>
          </rPr>
          <t>Santiago Nicolas ICRA:</t>
        </r>
        <r>
          <rPr>
            <sz val="9"/>
            <color indexed="81"/>
            <rFont val="Tahoma"/>
            <family val="2"/>
          </rPr>
          <t xml:space="preserve">
El stock es</t>
        </r>
        <r>
          <rPr>
            <sz val="9"/>
            <color indexed="81"/>
            <rFont val="Tahoma"/>
            <family val="2"/>
          </rPr>
          <t xml:space="preserve"> 100 ppm y hay 1 mL, NO SE AGREGÓ AL MIX A1, agregar este estándar directamente a la solu</t>
        </r>
        <r>
          <rPr>
            <sz val="9"/>
            <color indexed="81"/>
            <rFont val="Tahoma"/>
            <family val="2"/>
          </rPr>
          <t>ción mix de trabajo</t>
        </r>
      </text>
    </comment>
    <comment ref="DT72" authorId="9" shapeId="0" xr:uid="{83FE8A22-5B2D-415A-9DB1-B272A5C0EB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stock es 100pm y hay 1 mL, NO SE AGREGÓ AL MIX A6, agregar este estándar directamente a la solución mix de trabajo</t>
      </text>
    </comment>
    <comment ref="C74" authorId="4" shapeId="0" xr:uid="{00000000-0006-0000-0500-000004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Maxima concentración soluble 100ppm</t>
        </r>
      </text>
    </comment>
    <comment ref="C75" authorId="4" shapeId="0" xr:uid="{00000000-0006-0000-0500-000005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Maxima concentración soluble 100ppm</t>
        </r>
      </text>
    </comment>
    <comment ref="EN82" authorId="10" shapeId="0" xr:uid="{703E4760-6656-4508-9446-C64C9B909969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15/10/2023
</t>
        </r>
      </text>
    </comment>
    <comment ref="EO82" authorId="10" shapeId="0" xr:uid="{9A87AAFA-5AD8-480A-A8FA-5D5FE5E339F9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15/10/2023
</t>
        </r>
      </text>
    </comment>
    <comment ref="FW82" authorId="10" shapeId="0" xr:uid="{AE7D676B-47DA-4F05-AD96-3A8CAD36A282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01/03/2025</t>
        </r>
      </text>
    </comment>
    <comment ref="FW83" authorId="10" shapeId="0" xr:uid="{72C4558F-C55D-4997-8940-FF7C594A988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01/03/2025</t>
        </r>
      </text>
    </comment>
    <comment ref="FW84" authorId="10" shapeId="0" xr:uid="{73990BB4-A4AC-462A-A638-F5E35E72763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01/03/2025</t>
        </r>
      </text>
    </comment>
    <comment ref="FW85" authorId="10" shapeId="0" xr:uid="{1F29CFE3-4BBC-4F17-A99D-F0616BDFC104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01/03/2025</t>
        </r>
      </text>
    </comment>
    <comment ref="C89" authorId="4" shapeId="0" xr:uid="{00000000-0006-0000-0500-000006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FW90" authorId="10" shapeId="0" xr:uid="{A8166C95-FE39-4CA2-A543-4D11D55AD44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01/03/2025</t>
        </r>
      </text>
    </comment>
    <comment ref="DW91" authorId="7" shapeId="0" xr:uid="{E25F0C8B-93E1-4EDE-B8C9-DCD2458FA934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not added to the mix, not  enough vol of the 100ppm stock. Added to 1 ppm mix</t>
        </r>
      </text>
    </comment>
    <comment ref="C92" authorId="4" shapeId="0" xr:uid="{00000000-0006-0000-0500-000007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C94" authorId="4" shapeId="0" xr:uid="{00000000-0006-0000-0500-00000800000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Hard to solve. Prepare 100ppm</t>
        </r>
      </text>
    </comment>
    <comment ref="DW94" authorId="7" shapeId="0" xr:uid="{06265E30-0C47-40CA-A2DD-4CB534E37B91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added to 1 ppm mix</t>
        </r>
      </text>
    </comment>
    <comment ref="EF96" authorId="10" shapeId="0" xr:uid="{F8A4B206-7573-457E-86F2-D5E4C31562E5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14/12/2023
</t>
        </r>
      </text>
    </comment>
    <comment ref="EG96" authorId="10" shapeId="0" xr:uid="{CF2623DE-A7D2-4BE8-AABD-9B00AABD448B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14/12/2023
</t>
        </r>
      </text>
    </comment>
    <comment ref="FX105" authorId="10" shapeId="0" xr:uid="{BC17890F-4265-4662-83C6-01BBCF3818D5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21/04/2025</t>
        </r>
      </text>
    </comment>
    <comment ref="EH112" authorId="10" shapeId="0" xr:uid="{EB997E17-5B69-463E-8569-98CA961BB0B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18/01/2023</t>
        </r>
      </text>
    </comment>
    <comment ref="EI112" authorId="10" shapeId="0" xr:uid="{6C214250-2487-4A0E-9007-62716CF04BEF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18/01/2023</t>
        </r>
      </text>
    </comment>
    <comment ref="EH125" authorId="10" shapeId="0" xr:uid="{C3F3E204-5300-4600-9974-BCA98F744DD1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Expired: 04/05/2023</t>
        </r>
      </text>
    </comment>
    <comment ref="EI125" authorId="10" shapeId="0" xr:uid="{09531FA4-993A-4334-BB5A-2F41E21D8FCE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Expired: 04/05/2023</t>
        </r>
      </text>
    </comment>
    <comment ref="FY125" authorId="10" shapeId="0" xr:uid="{CA55865F-E0DB-46D7-B673-4143E2503EC2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03/05/2025</t>
        </r>
      </text>
    </comment>
    <comment ref="DW145" authorId="7" shapeId="0" xr:uid="{3EC962BA-F76F-4A5A-8BA2-64686E2C8D2F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acabado</t>
        </r>
      </text>
    </comment>
    <comment ref="CA165" authorId="11" shapeId="0" xr:uid="{93BCD954-661A-4DC7-BEFD-AA4668B611EB}">
      <text>
        <r>
          <rPr>
            <b/>
            <sz val="9"/>
            <color indexed="81"/>
            <rFont val="Tahoma"/>
            <family val="2"/>
          </rPr>
          <t>Diana Alvarez:</t>
        </r>
        <r>
          <rPr>
            <sz val="9"/>
            <color indexed="81"/>
            <rFont val="Tahoma"/>
            <family val="2"/>
          </rPr>
          <t xml:space="preserve">
NO me sale al pinchar</t>
        </r>
      </text>
    </comment>
    <comment ref="EJ178" authorId="10" shapeId="0" xr:uid="{47E6ED38-3B9C-4484-8D77-886812D25B6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18/01/2024</t>
        </r>
      </text>
    </comment>
    <comment ref="EK178" authorId="10" shapeId="0" xr:uid="{6C1E0A23-8806-4E9C-9937-34D7DF99165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18/01/2024</t>
        </r>
      </text>
    </comment>
    <comment ref="FZ179" authorId="10" shapeId="0" xr:uid="{139CC22A-2946-4832-8E1B-22E93E5BF2C8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18/06/2025</t>
        </r>
      </text>
    </comment>
    <comment ref="DP203" authorId="12" shapeId="0" xr:uid="{6E02571E-2089-491C-800C-0381F25BBE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Finish stock</t>
      </text>
    </comment>
    <comment ref="DP210" authorId="13" shapeId="0" xr:uid="{B105553B-E03A-4FC1-AA47-D1001074FD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Finish stock</t>
      </text>
    </comment>
    <comment ref="FL215" authorId="10" shapeId="0" xr:uid="{CB9F81F9-1E1A-407D-BB78-0B15A7DE5841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 01/2025</t>
        </r>
      </text>
    </comment>
    <comment ref="EL216" authorId="10" shapeId="0" xr:uid="{44DE5A1B-2E6F-4AA3-9D57-C7EAB7B8ABD8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13/12/2023</t>
        </r>
      </text>
    </comment>
    <comment ref="EM216" authorId="10" shapeId="0" xr:uid="{29501E55-B1CC-4CDA-AA79-FE709D98A18D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13/12/2023</t>
        </r>
      </text>
    </comment>
    <comment ref="FM218" authorId="10" shapeId="0" xr:uid="{65153486-5FDD-40B2-BE7D-7EEFBE354638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 08/2024</t>
        </r>
      </text>
    </comment>
    <comment ref="DR222" authorId="7" shapeId="0" xr:uid="{1F260146-2861-4877-9042-BD0B008748FC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acabado</t>
        </r>
      </text>
    </comment>
    <comment ref="DR224" authorId="7" shapeId="0" xr:uid="{AD7992DC-2F0B-40ED-A6A6-6135568A25E8}">
      <text>
        <r>
          <rPr>
            <b/>
            <sz val="9"/>
            <color indexed="81"/>
            <rFont val="Tahoma"/>
            <family val="2"/>
          </rPr>
          <t>Isabel Cadena ICRA:</t>
        </r>
        <r>
          <rPr>
            <sz val="9"/>
            <color indexed="81"/>
            <rFont val="Tahoma"/>
            <family val="2"/>
          </rPr>
          <t xml:space="preserve">
acabado</t>
        </r>
      </text>
    </comment>
    <comment ref="FM237" authorId="10" shapeId="0" xr:uid="{B09F1A5B-A374-43D3-8450-761E3D647723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Expired: 06/2024</t>
        </r>
      </text>
    </comment>
    <comment ref="FM239" authorId="10" shapeId="0" xr:uid="{88E0F34F-05D8-4A69-AD82-C7F36A4C0D7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Expired: 06/2024</t>
        </r>
      </text>
    </comment>
    <comment ref="EP245" authorId="10" shapeId="0" xr:uid="{6FB6682A-1D42-4BCE-8AA7-45C255B5BF6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08/06/2024</t>
        </r>
      </text>
    </comment>
    <comment ref="EQ245" authorId="10" shapeId="0" xr:uid="{0D958BB8-7320-4FB2-8B1C-82AF03C68C98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08/06/2024</t>
        </r>
      </text>
    </comment>
    <comment ref="FU247" authorId="10" shapeId="0" xr:uid="{AA0BD0A5-DE1B-4962-BFF2-D2DA79F30B3B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FV247" authorId="10" shapeId="0" xr:uid="{47E1A104-EFD2-4906-88FA-DB45C07EE8D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FU248" authorId="10" shapeId="0" xr:uid="{120087ED-3546-4C83-A1FA-BAC8E0D49A89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FV248" authorId="10" shapeId="0" xr:uid="{2FD45DCC-2CE6-41C5-AEBD-B74310D74899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FU257" authorId="10" shapeId="0" xr:uid="{7DE41D43-2309-48B6-B048-2AC834538EE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FV257" authorId="10" shapeId="0" xr:uid="{635AAB2D-0755-40A2-BAEA-2EFB6E47CDF0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26/04/2025</t>
        </r>
      </text>
    </comment>
    <comment ref="C276" authorId="4" shapeId="0" xr:uid="{90C3F5C4-8280-4B14-AB57-DF9B01C809E0}">
      <text>
        <r>
          <rPr>
            <b/>
            <sz val="9"/>
            <color indexed="81"/>
            <rFont val="Tahoma"/>
            <family val="2"/>
          </rPr>
          <t>nseron:</t>
        </r>
        <r>
          <rPr>
            <sz val="9"/>
            <color indexed="81"/>
            <rFont val="Tahoma"/>
            <family val="2"/>
          </rPr>
          <t xml:space="preserve">
No preparat per falta de compost. No el demanen.</t>
        </r>
      </text>
    </comment>
    <comment ref="FS286" authorId="10" shapeId="0" xr:uid="{1F4E8DEA-4C4D-4239-8F57-010CE64AFD7C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17/07/2025</t>
        </r>
      </text>
    </comment>
    <comment ref="FT286" authorId="10" shapeId="0" xr:uid="{1DA16F1B-F664-4891-95A9-135938597891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17/07/2025</t>
        </r>
      </text>
    </comment>
    <comment ref="FS288" authorId="10" shapeId="0" xr:uid="{4F3057A0-3958-4BA5-B2FD-1CDE11440E91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17/07/2025</t>
        </r>
      </text>
    </comment>
    <comment ref="FT288" authorId="10" shapeId="0" xr:uid="{775AC5FD-C01C-4370-9A6D-90EBBAA53BA4}">
      <text>
        <r>
          <rPr>
            <b/>
            <sz val="9"/>
            <color indexed="81"/>
            <rFont val="Tahoma"/>
            <family val="2"/>
          </rPr>
          <t>Andrea Peris ICRA:</t>
        </r>
        <r>
          <rPr>
            <sz val="9"/>
            <color indexed="81"/>
            <rFont val="Tahoma"/>
            <family val="2"/>
          </rPr>
          <t xml:space="preserve">
First to expire: 17/07/2025</t>
        </r>
      </text>
    </comment>
  </commentList>
</comments>
</file>

<file path=xl/sharedStrings.xml><?xml version="1.0" encoding="utf-8"?>
<sst xmlns="http://schemas.openxmlformats.org/spreadsheetml/2006/main" count="9568" uniqueCount="2152">
  <si>
    <t>PM (g/mol)</t>
  </si>
  <si>
    <t>Formula</t>
  </si>
  <si>
    <t>Azithromycin</t>
  </si>
  <si>
    <t>Roxithromycin</t>
  </si>
  <si>
    <t>PM pure (g/mol)</t>
  </si>
  <si>
    <t>Compound</t>
  </si>
  <si>
    <t>Metronidazole</t>
  </si>
  <si>
    <t>Trimethoprim</t>
  </si>
  <si>
    <t>Spiramycin</t>
  </si>
  <si>
    <t>Sulfabenzamide</t>
  </si>
  <si>
    <t>Sulfamethoxypyridazine</t>
  </si>
  <si>
    <t>Sulfanitran</t>
  </si>
  <si>
    <t>Sulfisoxazole</t>
  </si>
  <si>
    <t>Sulfathiazole</t>
  </si>
  <si>
    <t>Sulfapyridine</t>
  </si>
  <si>
    <t>Sulfamethoxazole</t>
  </si>
  <si>
    <t>MeOH</t>
  </si>
  <si>
    <t>Sulfamethizole</t>
  </si>
  <si>
    <t>Clarithromycin</t>
  </si>
  <si>
    <t>Tetraciclinas</t>
  </si>
  <si>
    <t>Oxytetracycline hydrochloride</t>
  </si>
  <si>
    <t>Chlorotetracycline hydrochloride</t>
  </si>
  <si>
    <t>Metronidazole-OH</t>
  </si>
  <si>
    <t>C14H18N403</t>
  </si>
  <si>
    <t>C6H9N3O4</t>
  </si>
  <si>
    <t>Cefalexin</t>
  </si>
  <si>
    <t>HPLCw</t>
  </si>
  <si>
    <t>Cefalosporinas</t>
  </si>
  <si>
    <t>C16H17N3O4S</t>
  </si>
  <si>
    <t>C14H13N8NaO4S3</t>
  </si>
  <si>
    <t>C16H16N5NaO7S2</t>
  </si>
  <si>
    <t>C16H16N4O8S</t>
  </si>
  <si>
    <t>Penicilinas</t>
  </si>
  <si>
    <t>C16H19N3O5S.3H2O</t>
  </si>
  <si>
    <t>C19H19ClN3NaO6S</t>
  </si>
  <si>
    <t>C19H18N3NaO5S.H20</t>
  </si>
  <si>
    <t>C16H17KN2O4S</t>
  </si>
  <si>
    <t>C23H26N5NaO7S</t>
  </si>
  <si>
    <t>Fluoroquinolonas</t>
  </si>
  <si>
    <t>C17H18FN3O3</t>
  </si>
  <si>
    <t>C16H18FN3O3</t>
  </si>
  <si>
    <t>C12H10N2O5</t>
  </si>
  <si>
    <t>C21H19F2N3O3.HCL</t>
  </si>
  <si>
    <t>C17H19FN4O4</t>
  </si>
  <si>
    <t>C19H22FN3O3</t>
  </si>
  <si>
    <t>Quinolonas</t>
  </si>
  <si>
    <t>C14H12FNO3</t>
  </si>
  <si>
    <t>C13H11NO5</t>
  </si>
  <si>
    <t>C12H12N2O3</t>
  </si>
  <si>
    <t>C14H17N5O3</t>
  </si>
  <si>
    <t>Sulfonamidas</t>
  </si>
  <si>
    <t>Metabol. Sulfonamida</t>
  </si>
  <si>
    <t>Macrólidos</t>
  </si>
  <si>
    <t>Antibióticos</t>
  </si>
  <si>
    <t>C38H69NO13</t>
  </si>
  <si>
    <t>C46H77NO17·H3PO4</t>
  </si>
  <si>
    <t>C41H76N2O15</t>
  </si>
  <si>
    <t>C43H74N2014</t>
  </si>
  <si>
    <t>MeOH + NaOH 100uL 1M</t>
  </si>
  <si>
    <t>Cefuroxime-d3</t>
  </si>
  <si>
    <t>Azithromycin-d3</t>
  </si>
  <si>
    <t>Erithromycin N,N13C2</t>
  </si>
  <si>
    <t xml:space="preserve">MeOH </t>
  </si>
  <si>
    <t>C38H69D3N2O12</t>
  </si>
  <si>
    <t>Antibiotic</t>
  </si>
  <si>
    <t>Xylazine-d6</t>
  </si>
  <si>
    <t>Sulfamethoxazole-d4</t>
  </si>
  <si>
    <t>Lincomycin-d3</t>
  </si>
  <si>
    <t>Azaperone-d4</t>
  </si>
  <si>
    <t>13C2C35H67NO13</t>
  </si>
  <si>
    <t>Dexamethasone-d4</t>
  </si>
  <si>
    <t>Glucocorticoide</t>
  </si>
  <si>
    <t>Tranquil·litzant</t>
  </si>
  <si>
    <t>C12D6H10N2S</t>
  </si>
  <si>
    <t>C10D4H7N3O3S</t>
  </si>
  <si>
    <t>C18D3H31N2O6S</t>
  </si>
  <si>
    <t>C19D4H18FN3O</t>
  </si>
  <si>
    <t>10mL</t>
  </si>
  <si>
    <t>Ketoprofen-d3</t>
  </si>
  <si>
    <t>Anti-inflamatori</t>
  </si>
  <si>
    <t>C16D3H11O3</t>
  </si>
  <si>
    <t>Naproxen-d3</t>
  </si>
  <si>
    <t>Ibuprofen-d3</t>
  </si>
  <si>
    <t>C13D3H15O2</t>
  </si>
  <si>
    <t>Indomethacin-d4</t>
  </si>
  <si>
    <t>Salicylic acid-d6</t>
  </si>
  <si>
    <t>C7D6O3</t>
  </si>
  <si>
    <t>Analgesic</t>
  </si>
  <si>
    <t>C14H10D3N3O4S2</t>
  </si>
  <si>
    <t>Meloxicam-d3</t>
  </si>
  <si>
    <t>Anti-histaminic</t>
  </si>
  <si>
    <t>Bezafibrate-d4</t>
  </si>
  <si>
    <t>C19H16D4ClNO4</t>
  </si>
  <si>
    <t>Lipid regulator</t>
  </si>
  <si>
    <t>Gemfibrozil-d6</t>
  </si>
  <si>
    <t>Antidepressant</t>
  </si>
  <si>
    <t>Diazepam-d5</t>
  </si>
  <si>
    <t>Carbamazepine-d10</t>
  </si>
  <si>
    <t>Antiepileptic</t>
  </si>
  <si>
    <t>Venlafaxine-d6</t>
  </si>
  <si>
    <t>Atenolol-d7</t>
  </si>
  <si>
    <t>B-blocker</t>
  </si>
  <si>
    <t>Verapamil-d6 HCl</t>
  </si>
  <si>
    <t>Warfarin-d5</t>
  </si>
  <si>
    <t>Valsartan-d8</t>
  </si>
  <si>
    <t>Furosemide-d5</t>
  </si>
  <si>
    <t>Trimethoprim-d3</t>
  </si>
  <si>
    <t>Amlodipine-d4 maleic acid</t>
  </si>
  <si>
    <t>C16H13D3N4O8S</t>
  </si>
  <si>
    <t>Ketoprofen</t>
  </si>
  <si>
    <t>Ibuprofen</t>
  </si>
  <si>
    <t>Naproxen</t>
  </si>
  <si>
    <t>Salycylic acid</t>
  </si>
  <si>
    <t>Piroxicam</t>
  </si>
  <si>
    <t>Tenoxicam</t>
  </si>
  <si>
    <t>Propyphenazone</t>
  </si>
  <si>
    <t>Loratadine</t>
  </si>
  <si>
    <t>Desloratadine</t>
  </si>
  <si>
    <t>Famotidine</t>
  </si>
  <si>
    <t>Cimetidine</t>
  </si>
  <si>
    <t>Atenolol</t>
  </si>
  <si>
    <t>Nadolol</t>
  </si>
  <si>
    <t>Warfarin</t>
  </si>
  <si>
    <t>Bezafibrate</t>
  </si>
  <si>
    <t>Gemfibrozil</t>
  </si>
  <si>
    <t>Carbamazepine</t>
  </si>
  <si>
    <t>Codeine</t>
  </si>
  <si>
    <t>Diazepam</t>
  </si>
  <si>
    <t>Lorazepam</t>
  </si>
  <si>
    <t>Alprazolam</t>
  </si>
  <si>
    <t>Hydrochlorothiazide</t>
  </si>
  <si>
    <t>Valsartan</t>
  </si>
  <si>
    <t>Irbesartan</t>
  </si>
  <si>
    <t>Furosemide</t>
  </si>
  <si>
    <t>Glibenclamide</t>
  </si>
  <si>
    <t>Olanzapine</t>
  </si>
  <si>
    <t>Iopromide</t>
  </si>
  <si>
    <t>Dimetridazole</t>
  </si>
  <si>
    <t>Ronidazole</t>
  </si>
  <si>
    <t>Carazolol</t>
  </si>
  <si>
    <t>Azaperol</t>
  </si>
  <si>
    <t>Analgesic and anti-inflammatory</t>
  </si>
  <si>
    <t>C16H14O3</t>
  </si>
  <si>
    <t>C13H18O2</t>
  </si>
  <si>
    <t>C19H16ClNO4</t>
  </si>
  <si>
    <t>C14H10Cl2NNaO2</t>
  </si>
  <si>
    <t>C15H13N3O4S</t>
  </si>
  <si>
    <t>C14H12N3NaO4S2.xH2O</t>
  </si>
  <si>
    <t>Cholesterol lowering statin</t>
  </si>
  <si>
    <t>C19H20ClNO4</t>
  </si>
  <si>
    <t>C15H22O3</t>
  </si>
  <si>
    <t>Diuretic</t>
  </si>
  <si>
    <t>C7H8ClN3O4S2</t>
  </si>
  <si>
    <t>Angiotensin II receptor antagonist (hypertension)</t>
  </si>
  <si>
    <t>C22H22ClKN6O</t>
  </si>
  <si>
    <t>Beta-blocking agents</t>
  </si>
  <si>
    <t>C14H22N2O3</t>
  </si>
  <si>
    <t>C17H27NO4</t>
  </si>
  <si>
    <t>C12H20N2O3S.HCl</t>
  </si>
  <si>
    <t>C16H21NO2.HCl</t>
  </si>
  <si>
    <t>C13H11N3O4S2</t>
  </si>
  <si>
    <t>C18H21NO3</t>
  </si>
  <si>
    <t>Opioid analgesic</t>
  </si>
  <si>
    <t>C18H21NO4.HCl</t>
  </si>
  <si>
    <t>Antihistamine</t>
  </si>
  <si>
    <t>C19H19ClN2</t>
  </si>
  <si>
    <t>Histamine H2 receptor antagonist</t>
  </si>
  <si>
    <t>C8H15N7O2S3</t>
  </si>
  <si>
    <t>C10H16N6S</t>
  </si>
  <si>
    <t>Amlodipine besylate</t>
  </si>
  <si>
    <t>Propranolol hydrochloride</t>
  </si>
  <si>
    <t>Ranitidine hydrochloride</t>
  </si>
  <si>
    <t>Calcium channel blocker (antihypertensive)</t>
  </si>
  <si>
    <t>Verapamil hydrochloride</t>
  </si>
  <si>
    <t>Antidepressant (SSRI)</t>
  </si>
  <si>
    <t>Sertraline hydrochloride</t>
  </si>
  <si>
    <t>C23H35O7Na</t>
  </si>
  <si>
    <t>Antihelmintic (benzimidazole family)</t>
  </si>
  <si>
    <t>C12H15N3O2S</t>
  </si>
  <si>
    <t>C10H7N3S</t>
  </si>
  <si>
    <t>Nitroimidazole (to treat infections)</t>
  </si>
  <si>
    <t>C5H7N3O2</t>
  </si>
  <si>
    <t>Sedative</t>
  </si>
  <si>
    <t>C19H22FN3O</t>
  </si>
  <si>
    <t>C19H24FN3O</t>
  </si>
  <si>
    <t>Lincomsamides</t>
  </si>
  <si>
    <t>Lincomycin HCL monohydrate</t>
  </si>
  <si>
    <t>C18H34N2O6S.HCl.H2O</t>
  </si>
  <si>
    <t>C18H33ClN2O5S.HCl</t>
  </si>
  <si>
    <t>Clindamycin HCl</t>
  </si>
  <si>
    <t>Dexamethasone</t>
  </si>
  <si>
    <t>Glucocorticoid</t>
  </si>
  <si>
    <t>C22H29FO5</t>
  </si>
  <si>
    <t>Benzodiazepines</t>
  </si>
  <si>
    <t>C16H13ClN2O</t>
  </si>
  <si>
    <t>C15H10Cl2N2O2</t>
  </si>
  <si>
    <t>C16H20N4O3S</t>
  </si>
  <si>
    <t xml:space="preserve">Antidepressant </t>
  </si>
  <si>
    <t xml:space="preserve">Analgesic </t>
  </si>
  <si>
    <t>C26H36N2O4-HCl</t>
  </si>
  <si>
    <t>Antiplatelet agent</t>
  </si>
  <si>
    <t>Clopidogrel hydrogensulfat</t>
  </si>
  <si>
    <t>alpha1A/1D Adrenoreceptor antagonist</t>
  </si>
  <si>
    <t>C20H28N2O5S.HCl</t>
  </si>
  <si>
    <t>Anticoagulant</t>
  </si>
  <si>
    <t>C19H16O4</t>
  </si>
  <si>
    <t>C17H18F3NO.HCl</t>
  </si>
  <si>
    <t>C16H16NOF3.HCl</t>
  </si>
  <si>
    <t>C19H20FNO3.HCl.5H2O</t>
  </si>
  <si>
    <t>Psychiatric drug</t>
  </si>
  <si>
    <t>C15H12N2O</t>
  </si>
  <si>
    <t>C19H22ClN5O.HCl</t>
  </si>
  <si>
    <t>Trazodone hydrochloride</t>
  </si>
  <si>
    <t>C20H21FN20.HBr</t>
  </si>
  <si>
    <t>Citalopram Hydrobromide</t>
  </si>
  <si>
    <t>Venlafaxine hydrochloride</t>
  </si>
  <si>
    <t>C17H27NO2.HCl</t>
  </si>
  <si>
    <t>Antidiabetic</t>
  </si>
  <si>
    <t>C23H28ClN3O5S</t>
  </si>
  <si>
    <t>X-ray contrast agent</t>
  </si>
  <si>
    <t>C18H24I3N3O8</t>
  </si>
  <si>
    <t>Psychiatric drug: metabolite of CBZ</t>
  </si>
  <si>
    <t>C13H9NO</t>
  </si>
  <si>
    <t>Antipsychotic</t>
  </si>
  <si>
    <t>C11H12N2S.HCl</t>
  </si>
  <si>
    <t>C6H8N4O4</t>
  </si>
  <si>
    <t>C18H22N2O2</t>
  </si>
  <si>
    <t>Beta2-adrenoreceptor agonits</t>
  </si>
  <si>
    <t>C16H8D5N2OCl</t>
  </si>
  <si>
    <t>C24H29N5O3</t>
  </si>
  <si>
    <t>Ceftiofur</t>
  </si>
  <si>
    <t>AcN/H2O (50:50)</t>
  </si>
  <si>
    <t>Ronidazole-d3</t>
  </si>
  <si>
    <t>Diltiazem-d3 Hydrochloride</t>
  </si>
  <si>
    <t>Solvent</t>
  </si>
  <si>
    <t>Family</t>
  </si>
  <si>
    <t>To weight (mg)</t>
  </si>
  <si>
    <t>Exp. Mass (mg)</t>
  </si>
  <si>
    <t>Pure mass (mg)</t>
  </si>
  <si>
    <t>Conc. Stock solution (mg/L)</t>
  </si>
  <si>
    <t>Mix. Conc aprx. 20 ppm (mg/L)</t>
  </si>
  <si>
    <t>Azaperone</t>
  </si>
  <si>
    <t>C15H12N2O2</t>
  </si>
  <si>
    <t xml:space="preserve"> ACN/H2O (50:50)</t>
  </si>
  <si>
    <t>Purity %</t>
  </si>
  <si>
    <t xml:space="preserve">Erythromycin </t>
  </si>
  <si>
    <t>Ciprofloxacin</t>
  </si>
  <si>
    <t>Ofloxacin</t>
  </si>
  <si>
    <t>Orbifloxacin</t>
  </si>
  <si>
    <t>Norfloxacin</t>
  </si>
  <si>
    <t>Cinoxacin</t>
  </si>
  <si>
    <t>Difloxacin hydrochloride</t>
  </si>
  <si>
    <t>Marbofloxacin</t>
  </si>
  <si>
    <t>Enrofloxacin</t>
  </si>
  <si>
    <t>Danofloxacin</t>
  </si>
  <si>
    <t>Alarm</t>
  </si>
  <si>
    <t>Life time (months)</t>
  </si>
  <si>
    <t>Estriol</t>
  </si>
  <si>
    <t>Estrone 3-(β-D-glucuronide) sodium salt</t>
  </si>
  <si>
    <t>Estrone 3-sulfate potassium salt</t>
  </si>
  <si>
    <t>Estriol 3-sulfate sodium salt</t>
  </si>
  <si>
    <t>Estriol 16α-(β-D-glucuronide)</t>
  </si>
  <si>
    <t>Bisphenol A</t>
  </si>
  <si>
    <t>Triclosan (Irgasan)</t>
  </si>
  <si>
    <t>Caffeine</t>
  </si>
  <si>
    <t>Levonorgestrel</t>
  </si>
  <si>
    <t>Progesterone</t>
  </si>
  <si>
    <t>Bisphenol-A-2,2',6,6'-d4</t>
  </si>
  <si>
    <t>Caffeine-d3</t>
  </si>
  <si>
    <t>C14H11Cl2NO3</t>
  </si>
  <si>
    <t>Diclofenac-d4</t>
  </si>
  <si>
    <t>Anti-inflamatory</t>
  </si>
  <si>
    <t>C14H7D4Cl2NO2</t>
  </si>
  <si>
    <t>C16H25NO2</t>
  </si>
  <si>
    <t>Antidepressant metabolite</t>
  </si>
  <si>
    <t>C12H13N3O4S</t>
  </si>
  <si>
    <t>Dani</t>
  </si>
  <si>
    <t>Diclofenac-acyl-B-D-glucuronide</t>
  </si>
  <si>
    <t>Diclofenac Amide</t>
  </si>
  <si>
    <t>Sulfadoxine-d3</t>
  </si>
  <si>
    <t>Chlorampenicol</t>
  </si>
  <si>
    <t>MeOH ver nota</t>
  </si>
  <si>
    <t>x</t>
  </si>
  <si>
    <t>Estrone</t>
  </si>
  <si>
    <t>Oxazepam</t>
  </si>
  <si>
    <t>C15H11ClN2O2</t>
  </si>
  <si>
    <t>Fecha actual</t>
  </si>
  <si>
    <t>Florfenicol</t>
  </si>
  <si>
    <t>Xylazine</t>
  </si>
  <si>
    <t>Natàlia</t>
  </si>
  <si>
    <t>Glyburide-d3 (methoxy-d3)</t>
  </si>
  <si>
    <t>Order Time (months)</t>
  </si>
  <si>
    <t>Availability</t>
  </si>
  <si>
    <t>Date</t>
  </si>
  <si>
    <t>Preparated by</t>
  </si>
  <si>
    <t>Theoric Mass (mg)</t>
  </si>
  <si>
    <t>Stoichiometry pure</t>
  </si>
  <si>
    <t>Calculated</t>
  </si>
  <si>
    <t>Experimental</t>
  </si>
  <si>
    <t xml:space="preserve">Theoric </t>
  </si>
  <si>
    <t>proteg</t>
  </si>
  <si>
    <t>Exp. Solvent (mg)</t>
  </si>
  <si>
    <t>Solvent (mg)</t>
  </si>
  <si>
    <t>Solvent density (mg/ml)</t>
  </si>
  <si>
    <t>Diclofenac-4-Hydroxy</t>
  </si>
  <si>
    <t>Diclofenac-5-Hydroxy</t>
  </si>
  <si>
    <t>Ibuprofen-rac 2-Hydroxy</t>
  </si>
  <si>
    <t>Carbamazepine-2-Hydroxy</t>
  </si>
  <si>
    <t>Carbamazepine-10,11-Epoxy</t>
  </si>
  <si>
    <t>Acetaminophen-3-Hydroxy</t>
  </si>
  <si>
    <t>Acridone (Acridanone-9(10H))</t>
  </si>
  <si>
    <t>COMPOUND</t>
  </si>
  <si>
    <t xml:space="preserve">     Antibioticos</t>
  </si>
  <si>
    <t>DATE:</t>
  </si>
  <si>
    <t>USER:</t>
  </si>
  <si>
    <t>CONCENTRATION (mg/L):</t>
  </si>
  <si>
    <t>SOLVENT:</t>
  </si>
  <si>
    <t>Marta Villagrassa</t>
  </si>
  <si>
    <t>PHARMACEUTICAL</t>
  </si>
  <si>
    <t>INTERNAL STANDARD (IS)</t>
  </si>
  <si>
    <t>X</t>
  </si>
  <si>
    <t>Benzotriazole-1H</t>
  </si>
  <si>
    <t>Benzylparaben (Benzyl 4-Hydroxybenzoate)</t>
  </si>
  <si>
    <t>Estradiol-β</t>
  </si>
  <si>
    <t>Ethylparaben (Ethyl 4-Hydroxybenzoate)</t>
  </si>
  <si>
    <t>Chloroform, MeOH</t>
  </si>
  <si>
    <t>Acetone, DMSO, MeOH</t>
  </si>
  <si>
    <t>DMSO, MeOH</t>
  </si>
  <si>
    <t>Chloroform, DMF, MeOH</t>
  </si>
  <si>
    <t>Availability (YES/NO)</t>
  </si>
  <si>
    <t>Preparation date d/m/y</t>
  </si>
  <si>
    <t>-</t>
  </si>
  <si>
    <t>Benzyl butyl phthalate</t>
  </si>
  <si>
    <t>Estradiol-17β-2,4-D2</t>
  </si>
  <si>
    <t>Nonylphenol -4-N-</t>
  </si>
  <si>
    <t>OMO/NSE</t>
  </si>
  <si>
    <t>Testosterone</t>
  </si>
  <si>
    <t>Caffeine-13C3</t>
  </si>
  <si>
    <t>Ethyl 4-Hydroxybenzoate-ring-13C6</t>
  </si>
  <si>
    <t>Estradiol-Β-17-( Β-D-Glucuronide) Sodium Salt</t>
  </si>
  <si>
    <t>Benzotriazole-5-Methyl-1H (Tolyltriazole)</t>
  </si>
  <si>
    <t>Propylparaben (Propyl 4-Hydroxybenzoate )</t>
  </si>
  <si>
    <t>TBEP (Tris (2-butoxyethyl) phosphate)</t>
  </si>
  <si>
    <t>TCEP (Tris (2-chlorethyl) phosphate)</t>
  </si>
  <si>
    <t>Estrone-2,4,16,16-D4</t>
  </si>
  <si>
    <t>Nonylphenol-4-N-2,3,5,6-D4,OD</t>
  </si>
  <si>
    <t>OctylPhenol-d17-4-n</t>
  </si>
  <si>
    <t>Benzotriazole-1H-4,5,6,7-d4</t>
  </si>
  <si>
    <t>C6H5N3</t>
  </si>
  <si>
    <t>Dani Lucas</t>
  </si>
  <si>
    <t>SOLID Stand.</t>
  </si>
  <si>
    <t>LIQUID Stand</t>
  </si>
  <si>
    <t>Solvent (mL)</t>
  </si>
  <si>
    <t>Exp. Mass (uL)</t>
  </si>
  <si>
    <t>Exp. Solvent (mL)</t>
  </si>
  <si>
    <t>Density (g/mL)</t>
  </si>
  <si>
    <t>To draw (uL)</t>
  </si>
  <si>
    <t>Marta Villagrasa</t>
  </si>
  <si>
    <t xml:space="preserve">Metoprolol-O-Desmethyl </t>
  </si>
  <si>
    <t>Ampicillin Anhydrous</t>
  </si>
  <si>
    <t>Amoxicillin Trihydrate</t>
  </si>
  <si>
    <t>YES</t>
  </si>
  <si>
    <t>C16H19N3O4S</t>
  </si>
  <si>
    <t>C38H72N2O12</t>
  </si>
  <si>
    <t>C17H16N3NaO6S2</t>
  </si>
  <si>
    <t xml:space="preserve">C19H17N5O7S3  </t>
  </si>
  <si>
    <t>Cefuroxime</t>
  </si>
  <si>
    <t>SQA0717</t>
  </si>
  <si>
    <t>C11H12Cl2N2O5</t>
  </si>
  <si>
    <t>SQA0812</t>
  </si>
  <si>
    <t>SQA0773</t>
  </si>
  <si>
    <t xml:space="preserve">C19H20FN3O3 </t>
  </si>
  <si>
    <t>SQA0849</t>
  </si>
  <si>
    <t>C37H67NO13</t>
  </si>
  <si>
    <t xml:space="preserve">C12H14Cl2FNO4S  </t>
  </si>
  <si>
    <t>Flumequine</t>
  </si>
  <si>
    <t>C6H9N3O3</t>
  </si>
  <si>
    <t>C12H12N4O3S</t>
  </si>
  <si>
    <t>N-Acetylsulfadiazine</t>
  </si>
  <si>
    <t>N-Acetylsulfamerazine</t>
  </si>
  <si>
    <t>C13H14N4O3S</t>
  </si>
  <si>
    <t>SQA0781</t>
  </si>
  <si>
    <t>SQA0780</t>
  </si>
  <si>
    <t>N-Acetylsulfamethoxazole</t>
  </si>
  <si>
    <t>N-Acetylsulfapyridine</t>
  </si>
  <si>
    <t>N-Acetylsulfamethazine</t>
  </si>
  <si>
    <t>C14H16N4O3S</t>
  </si>
  <si>
    <t>C13513N3O3S</t>
  </si>
  <si>
    <t>Nalidixic acid</t>
  </si>
  <si>
    <t>SQA0822</t>
  </si>
  <si>
    <t>SQA0863</t>
  </si>
  <si>
    <t xml:space="preserve">C18H20FN3O4 </t>
  </si>
  <si>
    <t xml:space="preserve">C19H20F3N3O3 </t>
  </si>
  <si>
    <t xml:space="preserve">Oxolinic acid </t>
  </si>
  <si>
    <t>SQA0862</t>
  </si>
  <si>
    <t>C22H25ClN2O9</t>
  </si>
  <si>
    <t>Penicillin V Potassium</t>
  </si>
  <si>
    <t>Penicillin G Potassium</t>
  </si>
  <si>
    <t xml:space="preserve">C16H17KN2O5S </t>
  </si>
  <si>
    <t>Pipemidic acid</t>
  </si>
  <si>
    <t>SQA0827</t>
  </si>
  <si>
    <t>Piperacillin sodium</t>
  </si>
  <si>
    <t>Sulfadiazine</t>
  </si>
  <si>
    <t xml:space="preserve">Sulfaquinoxaline </t>
  </si>
  <si>
    <t>C14H12N4O2S</t>
  </si>
  <si>
    <t>SQA0896</t>
  </si>
  <si>
    <t>SQA814</t>
  </si>
  <si>
    <t>SQA770</t>
  </si>
  <si>
    <t>SQA871</t>
  </si>
  <si>
    <t>SQA818</t>
  </si>
  <si>
    <t>SQA870</t>
  </si>
  <si>
    <t>Cloxacillin sodium salt monohydrate</t>
  </si>
  <si>
    <t>SQA0893</t>
  </si>
  <si>
    <t xml:space="preserve">C19H16Cl2N3NaO5S*xH2O </t>
  </si>
  <si>
    <t>Dicloxacillin sodium salt hydrate</t>
  </si>
  <si>
    <t>Doxycycline hyclate</t>
  </si>
  <si>
    <t>SQA0906</t>
  </si>
  <si>
    <t>Enoxacin sesquihydrate</t>
  </si>
  <si>
    <t>C13H12N2O3S</t>
  </si>
  <si>
    <t>C10H10N4O2S</t>
  </si>
  <si>
    <t>Sulfadimethoxine</t>
  </si>
  <si>
    <t xml:space="preserve"> C12H14N4O4S</t>
  </si>
  <si>
    <t>C12H14N4O2S</t>
  </si>
  <si>
    <t>Sulfamerazine</t>
  </si>
  <si>
    <t>C11H12N4O2S</t>
  </si>
  <si>
    <t>C9H10N4O2S2</t>
  </si>
  <si>
    <t>C10H11N3O3S</t>
  </si>
  <si>
    <t>C11H12N4O3S</t>
  </si>
  <si>
    <t>C14H13N3O5S</t>
  </si>
  <si>
    <t>C11H11N3O2S</t>
  </si>
  <si>
    <t>C9H9N3O2S2</t>
  </si>
  <si>
    <t>C11H13N3O3S</t>
  </si>
  <si>
    <t>SQA Number</t>
  </si>
  <si>
    <t xml:space="preserve">C22H23ClN2O8.HCl </t>
  </si>
  <si>
    <t>C15H17FN4O3 · 1.5H2O</t>
  </si>
  <si>
    <t>SQA0886</t>
  </si>
  <si>
    <t>SQA0577</t>
  </si>
  <si>
    <t>SQA0574</t>
  </si>
  <si>
    <t>S0356</t>
  </si>
  <si>
    <t>SQA0586</t>
  </si>
  <si>
    <t>SQA0579</t>
  </si>
  <si>
    <t>SQA0592</t>
  </si>
  <si>
    <t>Levamisol Hydrochloride</t>
  </si>
  <si>
    <t>C8H9NO2</t>
  </si>
  <si>
    <t>C8H9NO3</t>
  </si>
  <si>
    <t>Albendazole</t>
  </si>
  <si>
    <t>C17H13ClN4</t>
  </si>
  <si>
    <t xml:space="preserve"> C20H25ClN2O5 · C6H5SO3H</t>
  </si>
  <si>
    <t xml:space="preserve"> C33H34FN2O5 · 0.5 Ca · 1.5 H2O</t>
  </si>
  <si>
    <t>SQA0873</t>
  </si>
  <si>
    <t>Antiprotozoario</t>
  </si>
  <si>
    <t>SQA NUMBER</t>
  </si>
  <si>
    <t>SQA0759</t>
  </si>
  <si>
    <t>SQA0490</t>
  </si>
  <si>
    <t>SQA0488</t>
  </si>
  <si>
    <t>SQA0489</t>
  </si>
  <si>
    <t>SQA0789</t>
  </si>
  <si>
    <t>SQA0430</t>
  </si>
  <si>
    <t>SQA431</t>
  </si>
  <si>
    <t>SQA0758</t>
  </si>
  <si>
    <t>SQA0429</t>
  </si>
  <si>
    <t>SQA0425</t>
  </si>
  <si>
    <t>Methyl 4-Hydroxybenzoate-2,3,5,6-D4</t>
  </si>
  <si>
    <t>SQA0426</t>
  </si>
  <si>
    <t>SQA0427</t>
  </si>
  <si>
    <t>S524</t>
  </si>
  <si>
    <t>S525</t>
  </si>
  <si>
    <t>S533</t>
  </si>
  <si>
    <t>S529</t>
  </si>
  <si>
    <t>C7H7N3</t>
  </si>
  <si>
    <t>C19H2OO4</t>
  </si>
  <si>
    <t>C17D5H13F3NO</t>
  </si>
  <si>
    <t>Fluoxetine-d5</t>
  </si>
  <si>
    <t xml:space="preserve">Metoprolol-α-Hydroxy </t>
  </si>
  <si>
    <t>SQA0696</t>
  </si>
  <si>
    <t>SQA0835</t>
  </si>
  <si>
    <t>SQA0898</t>
  </si>
  <si>
    <t>SQA0897</t>
  </si>
  <si>
    <t>C14H9Cl2NO</t>
  </si>
  <si>
    <t>C16H16ClNO2S · H2SO4</t>
  </si>
  <si>
    <t>Diclofenac Sodium Salt</t>
  </si>
  <si>
    <t>SQA0588</t>
  </si>
  <si>
    <t>C20H19Cl2NO8</t>
  </si>
  <si>
    <t>Diltiazem hydrochloride</t>
  </si>
  <si>
    <t>C22H26N2O4S · HCl</t>
  </si>
  <si>
    <t>Fluoxetine Hydrochloride</t>
  </si>
  <si>
    <t>Fluvastatin sodium</t>
  </si>
  <si>
    <t>C24H26NFO4Na.x.H2O</t>
  </si>
  <si>
    <t>C1C12H11ClN2O5S</t>
  </si>
  <si>
    <t>C13H18O3</t>
  </si>
  <si>
    <t>C25H28N6O</t>
  </si>
  <si>
    <t>C22H23N2O2Cl</t>
  </si>
  <si>
    <t>Metoprolol tartrate</t>
  </si>
  <si>
    <t>(C15H25NO3)2 · C4H6O6</t>
  </si>
  <si>
    <t>C14H23NO3</t>
  </si>
  <si>
    <t>C15H25NO4</t>
  </si>
  <si>
    <t>C14H14O3</t>
  </si>
  <si>
    <t>Norfluoxetine Hydrochloride</t>
  </si>
  <si>
    <t>Norverapamil Hydrochloride</t>
  </si>
  <si>
    <t xml:space="preserve"> C17H20N4S</t>
  </si>
  <si>
    <t>Oxycodone Hydrochloride</t>
  </si>
  <si>
    <t>Phenazone (Antipyrine)</t>
  </si>
  <si>
    <t>C11H12N2O</t>
  </si>
  <si>
    <t>C14H18N2O</t>
  </si>
  <si>
    <t>C13H22N4O3S · HCl</t>
  </si>
  <si>
    <t>Salbutamol hemisulfate</t>
  </si>
  <si>
    <t>C13H21NO3 · 0.5H2SO4</t>
  </si>
  <si>
    <t>2-(HO)C6H4CO2H</t>
  </si>
  <si>
    <t>C17H17NCl2 · HCl</t>
  </si>
  <si>
    <t>Sotalol hydrochloride</t>
  </si>
  <si>
    <t>Tamsulosin hydrochloride</t>
  </si>
  <si>
    <t>Thiabendazole</t>
  </si>
  <si>
    <t>C27H38N2O4.HCl</t>
  </si>
  <si>
    <t>C12H16N2S</t>
  </si>
  <si>
    <t>SQA0848</t>
  </si>
  <si>
    <t>SQA0664</t>
  </si>
  <si>
    <t>C8D4H5NO2</t>
  </si>
  <si>
    <t>C24H25D4ClN2O9</t>
  </si>
  <si>
    <t>C11H9D3N2O</t>
  </si>
  <si>
    <t>C14H15D7N2O3</t>
  </si>
  <si>
    <t>C15D10H2N2O</t>
  </si>
  <si>
    <t>C10H13D3N6S</t>
  </si>
  <si>
    <t xml:space="preserve"> C17D8H10FN3O3 · HCl · xH2O</t>
  </si>
  <si>
    <t>Citalopram-d4 Hydrobromide</t>
  </si>
  <si>
    <t>C20H18D4BrFN2O</t>
  </si>
  <si>
    <t>C22H24D3ClN2O4S</t>
  </si>
  <si>
    <t>C22D4H29FO5</t>
  </si>
  <si>
    <t>C12H6D5ClN2O5S</t>
  </si>
  <si>
    <t>C15H16D6O3</t>
  </si>
  <si>
    <t>C23H25ClD3N3O5S</t>
  </si>
  <si>
    <t>C7H6D2ClN3O4S2</t>
  </si>
  <si>
    <t>Hydrochlorothiazide-d2</t>
  </si>
  <si>
    <t>C19H12D4ClNO4</t>
  </si>
  <si>
    <t>C18D3H17FN3O4</t>
  </si>
  <si>
    <t>SQA0816</t>
  </si>
  <si>
    <t>C6H5D3N4O4</t>
  </si>
  <si>
    <t>Sertraline-d3 Hydrochloride</t>
  </si>
  <si>
    <t>C17H14D3Cl2N · HCl</t>
  </si>
  <si>
    <t xml:space="preserve"> C12H8D6N4O4S</t>
  </si>
  <si>
    <t>C12H11D3N4O4S</t>
  </si>
  <si>
    <t>C14H15D3N4O3</t>
  </si>
  <si>
    <t>C24H21D8N5O3</t>
  </si>
  <si>
    <t>C17H21D6NO2.HCl</t>
  </si>
  <si>
    <t>C27H33D6ClN2O4</t>
  </si>
  <si>
    <t>C19D5H11O4</t>
  </si>
  <si>
    <t>C13H16O4</t>
  </si>
  <si>
    <t>Furosemide Acyl B-D Glucuronide</t>
  </si>
  <si>
    <t>Gemfibrozil 1-O-B-Glucuronide</t>
  </si>
  <si>
    <t>Albuterol (Salbutamol) sulphate</t>
  </si>
  <si>
    <t>D. Lucas</t>
  </si>
  <si>
    <t>C18H14N4O5S</t>
  </si>
  <si>
    <t>C22H28NNaO8</t>
  </si>
  <si>
    <t>C26H44N2O10S</t>
  </si>
  <si>
    <t>C18H19ClN2O11S</t>
  </si>
  <si>
    <t>C21H30O9</t>
  </si>
  <si>
    <t>Sulfasalazine</t>
  </si>
  <si>
    <t>Propranolol rac  B-D Glucuronide Sodium salt</t>
  </si>
  <si>
    <t>SQA0940</t>
  </si>
  <si>
    <t>SQA0941</t>
  </si>
  <si>
    <t>SQA0942</t>
  </si>
  <si>
    <t>SQA0943</t>
  </si>
  <si>
    <t>SQA0945</t>
  </si>
  <si>
    <t>Sulfapyridine-N-Acetyl-d4</t>
  </si>
  <si>
    <t>C13H9D4N3O3S</t>
  </si>
  <si>
    <t>S554</t>
  </si>
  <si>
    <t>Ethylhexyl-2-4-methoxycinnamate</t>
  </si>
  <si>
    <t>C18H26O3</t>
  </si>
  <si>
    <t>S555</t>
  </si>
  <si>
    <t>C9H10ClN5O2</t>
  </si>
  <si>
    <t>Insecticide</t>
  </si>
  <si>
    <t>S556</t>
  </si>
  <si>
    <t>Imidacloprid-d4</t>
  </si>
  <si>
    <t>C9H6D4ClN5O2</t>
  </si>
  <si>
    <t>Oxybenzone-(phenyl-d5)</t>
  </si>
  <si>
    <t>C14D5H7O3</t>
  </si>
  <si>
    <t>Metoprolol acid</t>
  </si>
  <si>
    <t>C14H21NO4</t>
  </si>
  <si>
    <t>MDMSO, Met</t>
  </si>
  <si>
    <t xml:space="preserve">Triallat </t>
  </si>
  <si>
    <t>S560</t>
  </si>
  <si>
    <t xml:space="preserve"> C10H16Cl3NOS</t>
  </si>
  <si>
    <t>Herbicide</t>
  </si>
  <si>
    <t>S561</t>
  </si>
  <si>
    <t xml:space="preserve">Thiamethoxam </t>
  </si>
  <si>
    <t>C8H10ClN5O3S</t>
  </si>
  <si>
    <t>Thiamethoxam-d3</t>
  </si>
  <si>
    <t>S562</t>
  </si>
  <si>
    <t>C8D3H7ClN5O3S</t>
  </si>
  <si>
    <t>Clothianidin-d3</t>
  </si>
  <si>
    <t>Thiacloprid</t>
  </si>
  <si>
    <t>Methiocarb</t>
  </si>
  <si>
    <t>Acetamiprid</t>
  </si>
  <si>
    <t>Clothianidin</t>
  </si>
  <si>
    <t>Oxadiazon</t>
  </si>
  <si>
    <t>Methiocarb-(N-methyl-d3)</t>
  </si>
  <si>
    <t>S564</t>
  </si>
  <si>
    <t>S565</t>
  </si>
  <si>
    <t>S566</t>
  </si>
  <si>
    <t>S567</t>
  </si>
  <si>
    <t>S568</t>
  </si>
  <si>
    <t>S569</t>
  </si>
  <si>
    <t>S570</t>
  </si>
  <si>
    <t>C6D3H5ClN5O2S</t>
  </si>
  <si>
    <t>C15H24O</t>
  </si>
  <si>
    <t>C10H9ClN4S</t>
  </si>
  <si>
    <t>C11H15NO2S</t>
  </si>
  <si>
    <t>C10H11ClN4</t>
  </si>
  <si>
    <t>C6H8ClN5O2S</t>
  </si>
  <si>
    <t>Phenolic 
antioxidant</t>
  </si>
  <si>
    <t>C15H18Cl2N2O3</t>
  </si>
  <si>
    <t>C11D3H12NO2S</t>
  </si>
  <si>
    <t>Ethinylestradiol-17α</t>
  </si>
  <si>
    <t>Albert</t>
  </si>
  <si>
    <t>SQA0805</t>
  </si>
  <si>
    <t>Meri</t>
  </si>
  <si>
    <t>Tetracycline-d6</t>
  </si>
  <si>
    <t>C₂₂H₁₈D₆N₂O₈</t>
  </si>
  <si>
    <t>SQA0957</t>
  </si>
  <si>
    <t>SQA0951</t>
  </si>
  <si>
    <t>SQA0890</t>
  </si>
  <si>
    <t>SQA0830</t>
  </si>
  <si>
    <t>SQA0910</t>
  </si>
  <si>
    <t>SQA0989</t>
  </si>
  <si>
    <t>SQA917</t>
  </si>
  <si>
    <t>SQA0985</t>
  </si>
  <si>
    <t>SQA0955</t>
  </si>
  <si>
    <t>SQA0956</t>
  </si>
  <si>
    <t>SQA953</t>
  </si>
  <si>
    <t>SQA1034</t>
  </si>
  <si>
    <t>SQA1028</t>
  </si>
  <si>
    <t>Ofloxacin-d3</t>
  </si>
  <si>
    <t>GROUP OF STANDARDS</t>
  </si>
  <si>
    <t>TIME MIX SOLUTION EXPIRED (MONTHS)</t>
  </si>
  <si>
    <t>10ppm</t>
  </si>
  <si>
    <t>Mira / Yelena</t>
  </si>
  <si>
    <t>Nuri Cáceres</t>
  </si>
  <si>
    <t>Albert/Macarena</t>
  </si>
  <si>
    <t>20ppm</t>
  </si>
  <si>
    <t xml:space="preserve">Mira </t>
  </si>
  <si>
    <t xml:space="preserve">10ppm </t>
  </si>
  <si>
    <t>S0538</t>
  </si>
  <si>
    <t>S0536</t>
  </si>
  <si>
    <t>S0537</t>
  </si>
  <si>
    <t>S0623</t>
  </si>
  <si>
    <t>S541</t>
  </si>
  <si>
    <t>S0539</t>
  </si>
  <si>
    <t>S0627</t>
  </si>
  <si>
    <t xml:space="preserve">   P1                                                prepared every month</t>
  </si>
  <si>
    <t>Macarena/Jelena</t>
  </si>
  <si>
    <t>Mira</t>
  </si>
  <si>
    <t>Ladislav/Lucia</t>
  </si>
  <si>
    <t>BHT-d21 (2,6-Di(tert-butyl-d9)-4-methyl(phenol-3,5,O-d3)</t>
  </si>
  <si>
    <t>S576</t>
  </si>
  <si>
    <t xml:space="preserve">C15D21H3O </t>
  </si>
  <si>
    <t>H2O/MeOH (50:50,v/v)</t>
  </si>
  <si>
    <t>Adrian/Cristina</t>
  </si>
  <si>
    <t xml:space="preserve"> A6                                           prepared every 6 months</t>
  </si>
  <si>
    <t xml:space="preserve"> P3                                           prepared every 3 months</t>
  </si>
  <si>
    <t xml:space="preserve">   A0                                                before analysis</t>
  </si>
  <si>
    <t xml:space="preserve">   A1                                            prepared every month</t>
  </si>
  <si>
    <t>Albert/Lúcia H.</t>
  </si>
  <si>
    <t>SQA1077</t>
  </si>
  <si>
    <t>SQA1100</t>
  </si>
  <si>
    <t>SQA1099</t>
  </si>
  <si>
    <t>Chloramphenicol-d5</t>
  </si>
  <si>
    <t>SQA1098</t>
  </si>
  <si>
    <t>SQA1137</t>
  </si>
  <si>
    <t>SQA1138</t>
  </si>
  <si>
    <t>Albert/Lucia H.</t>
  </si>
  <si>
    <t>Lucia</t>
  </si>
  <si>
    <t>Uv filter</t>
  </si>
  <si>
    <t>Diana Nara</t>
  </si>
  <si>
    <t>SQA1155</t>
  </si>
  <si>
    <t>SQA1158</t>
  </si>
  <si>
    <t>.</t>
  </si>
  <si>
    <t>SQA1125</t>
  </si>
  <si>
    <t>SQA1049</t>
  </si>
  <si>
    <t>Chlorampenicol   (A10)</t>
  </si>
  <si>
    <t>Azithromycin   (A03)</t>
  </si>
  <si>
    <t>Clarithromycin  (A14)</t>
  </si>
  <si>
    <t>Clindamycin HCl   (A15)</t>
  </si>
  <si>
    <t>Erythromycin  (A23)</t>
  </si>
  <si>
    <t>Flumequine   (A24)</t>
  </si>
  <si>
    <t>Lincomycin HCL monohydrate   (A25)</t>
  </si>
  <si>
    <t>Metronidazole   (A27)</t>
  </si>
  <si>
    <t>Metronidazole-OH   (A28)</t>
  </si>
  <si>
    <t>Nalidixic acid  (A35)</t>
  </si>
  <si>
    <t>Oxolinic acid   (A40)</t>
  </si>
  <si>
    <t>Pipemidic acid  (A45)</t>
  </si>
  <si>
    <t>Ronidazole  (A34)</t>
  </si>
  <si>
    <t>Roxithromycin  (A47)</t>
  </si>
  <si>
    <t>Spiramycin   (A48)</t>
  </si>
  <si>
    <t>Tilmicosin (mixture isomers)  (A63)</t>
  </si>
  <si>
    <t>Trimethoprim  (A64)</t>
  </si>
  <si>
    <t>Tylosin  (A65)</t>
  </si>
  <si>
    <t>Dimetridazole  (A19)</t>
  </si>
  <si>
    <t>Florfenicol   (A69)</t>
  </si>
  <si>
    <t>N-Acetylsulfadiazine  (A30)</t>
  </si>
  <si>
    <t>N-Acetylsulfamerazine  (A31)</t>
  </si>
  <si>
    <t>N-Acetylsulfamethazine  (A32)</t>
  </si>
  <si>
    <t>N-Acetylsulfamethoxazole  (A33)</t>
  </si>
  <si>
    <t>N-Acetylsulfapyridine  (A29)</t>
  </si>
  <si>
    <t>Sulfabenzamide  (A49)</t>
  </si>
  <si>
    <t>Sulfadiazine (A50)</t>
  </si>
  <si>
    <t>Sulfadimethoxine  (A51)</t>
  </si>
  <si>
    <t>Sulfadimidin=Sulfamethazine  (A52)</t>
  </si>
  <si>
    <t>Sulfamerazine  (A54)</t>
  </si>
  <si>
    <t>Sulfamethizole  (A55)</t>
  </si>
  <si>
    <t>Sulfamethoxazole  (A56)</t>
  </si>
  <si>
    <t>Sulfamethoxypyridazine  (A57)</t>
  </si>
  <si>
    <t>Sulfanitran  (A58)</t>
  </si>
  <si>
    <t>Sulfapyridine  (A67)</t>
  </si>
  <si>
    <t>Sulfaquinoxaline   (A59)</t>
  </si>
  <si>
    <t>Sulfathiazole  (A66)</t>
  </si>
  <si>
    <t>Sulfisomidin  (A60)</t>
  </si>
  <si>
    <t>Sulfisoxazole  (A61)</t>
  </si>
  <si>
    <t>Ofloxacin (A37)</t>
  </si>
  <si>
    <t>Cefalexin  (A04)</t>
  </si>
  <si>
    <t>Ciprofloxacin  (A13)</t>
  </si>
  <si>
    <t>Tetracyclin Hydrochloride   (A62)</t>
  </si>
  <si>
    <t>Meloxicam sodium  (P50)</t>
  </si>
  <si>
    <t>Piroxicam  (P60)</t>
  </si>
  <si>
    <t>Azaperone  (P9)</t>
  </si>
  <si>
    <t>Cimetidine  (P14)</t>
  </si>
  <si>
    <t>Desloratadine  (P84)</t>
  </si>
  <si>
    <t>Dexamethasone  (P21)</t>
  </si>
  <si>
    <t>Fluoxetine Hydrochloride  (P30)</t>
  </si>
  <si>
    <t xml:space="preserve">Indomethacine  (P41) </t>
  </si>
  <si>
    <t>Ketoprofen  (P45)</t>
  </si>
  <si>
    <t>Loratadine  (P47)</t>
  </si>
  <si>
    <t>Naproxen  (P57)</t>
  </si>
  <si>
    <t>Norfluoxetine Hydrochloride  (P58)</t>
  </si>
  <si>
    <t>Paroxetine HCl hemysulfate  (P43)</t>
  </si>
  <si>
    <t>Ranitidine hydrochloride  (P64)</t>
  </si>
  <si>
    <t>Sertraline hydrochloride  (P67)</t>
  </si>
  <si>
    <t>Acetaminophen  (P1)</t>
  </si>
  <si>
    <t>Acetaminophen-3-Hydroxy  (P2)</t>
  </si>
  <si>
    <t>Acridone (Acridanone-9(10H))  (P4)</t>
  </si>
  <si>
    <t>Albendazole  (P5)</t>
  </si>
  <si>
    <t>Alprazolam  (P6)</t>
  </si>
  <si>
    <t>Amlodipine besylate  (P82)</t>
  </si>
  <si>
    <t>Atenolol  (P7)</t>
  </si>
  <si>
    <t>Atorvastatin calcium salt trihydrate  (P8)</t>
  </si>
  <si>
    <t>Azaperol  (P81)</t>
  </si>
  <si>
    <t>Bezafibrate  (P10)</t>
  </si>
  <si>
    <t>Carazolol  (P83)</t>
  </si>
  <si>
    <t>Carbamazepine  (P12)</t>
  </si>
  <si>
    <t>Carbamazepine-10,11-Epoxy  (P13)</t>
  </si>
  <si>
    <t>Carbamazepine-2-Hydroxy (P97)</t>
  </si>
  <si>
    <t>Citalopram Hydrobromide   (P15)</t>
  </si>
  <si>
    <t>Clopidogrel hydrogensulfat  (P16)</t>
  </si>
  <si>
    <t>Codeine  (P18)</t>
  </si>
  <si>
    <t>D,L-N-desmethylvenlafaxine  (P91)</t>
  </si>
  <si>
    <t>D,L-O-Desmethylvenlafaxine  (P20)</t>
  </si>
  <si>
    <t>Diazepam  (P85)</t>
  </si>
  <si>
    <t>Diclofenac Amide  (P95)</t>
  </si>
  <si>
    <t>Diclofenac Sodium Salt (P22)</t>
  </si>
  <si>
    <t>Diclofenac-4-Hydroxy (P89)</t>
  </si>
  <si>
    <t>Diclofenac-5-Hydroxy  (P23)</t>
  </si>
  <si>
    <t>Diclofenac-acyl-B-D-glucuronide  (P90)</t>
  </si>
  <si>
    <t>Diltiazem hydrochloride  (P25)</t>
  </si>
  <si>
    <t>Famotidine  (P27)</t>
  </si>
  <si>
    <t>Fluvastatin sodium  (P31)</t>
  </si>
  <si>
    <t>Furosemide  (P33)</t>
  </si>
  <si>
    <t>Gemfibrozil  (P34)</t>
  </si>
  <si>
    <t>Glibenclamide  (P35)</t>
  </si>
  <si>
    <t>Hydrochlorothiazide  (P36)</t>
  </si>
  <si>
    <t>Ibuprofen  (P37)</t>
  </si>
  <si>
    <t>Ibuprofen Carboxylic Acid (P38)</t>
  </si>
  <si>
    <t>Ibuprofen-1-Hydroxy  (P39)</t>
  </si>
  <si>
    <t>Ibuprofen-rac 2-Hydroxy  (P87)</t>
  </si>
  <si>
    <t>Iopromide  (P42)</t>
  </si>
  <si>
    <t>Irbesartan  (P44)</t>
  </si>
  <si>
    <t>Levamisol Hydrochloride  (P46)</t>
  </si>
  <si>
    <t>Lorazepam  (P48)</t>
  </si>
  <si>
    <t>Losartan  (P49)</t>
  </si>
  <si>
    <t>Metoprolol acid (P52)</t>
  </si>
  <si>
    <t>Metoprolol tartrate (P53)</t>
  </si>
  <si>
    <t>Metoprolol-O-Desmethyl   (P104)</t>
  </si>
  <si>
    <t>Metoprolol-α-Hydroxy  (P98)</t>
  </si>
  <si>
    <t>Nadolol  (P56)</t>
  </si>
  <si>
    <t>Norverapamil Hydrochloride  (P93)</t>
  </si>
  <si>
    <t>Olanzapine  (P59)</t>
  </si>
  <si>
    <t>Oxycodone Hydrochloride  (P88)</t>
  </si>
  <si>
    <t>Phenazone (Antipyrine)  (P51)</t>
  </si>
  <si>
    <t>Pravastatin sodium   (P61)</t>
  </si>
  <si>
    <t>Propranolol hydrochloride  (P63)</t>
  </si>
  <si>
    <t>Propyphenazone  (P62)</t>
  </si>
  <si>
    <t>Salbutamol hemisulfate  (P65)</t>
  </si>
  <si>
    <t>Sotalol hydrochloride  (P69)</t>
  </si>
  <si>
    <t>Tamsulosin hydrochloride  (P71)</t>
  </si>
  <si>
    <t>Thiabendazole  (P73)</t>
  </si>
  <si>
    <t>Torasemide  (P96)</t>
  </si>
  <si>
    <t>Trazodone hydrochloride  (P74)</t>
  </si>
  <si>
    <t>Valsartan  (P75)</t>
  </si>
  <si>
    <t>Venlafaxine hydrochloride (P76)</t>
  </si>
  <si>
    <t>Verapamil hydrochloride  (P77)</t>
  </si>
  <si>
    <t>Warfarin  (P78)</t>
  </si>
  <si>
    <t>Xylazine  (P79)</t>
  </si>
  <si>
    <t>Azithromycin-d3 (A-IS-6)</t>
  </si>
  <si>
    <t>Ciprofloxacin-d8  (A-IS-1)</t>
  </si>
  <si>
    <t>Erithromycin N,N13C2  (A-IS-2)</t>
  </si>
  <si>
    <t>Lincomycin-d3   (A-IS-12)</t>
  </si>
  <si>
    <t>Ofloxacin-d3  (A-IS-3)</t>
  </si>
  <si>
    <t>Ronidazole-d3  (A-IS-11)</t>
  </si>
  <si>
    <t>Sulfamethoxazole-d4  (A-IS-8)</t>
  </si>
  <si>
    <t>Sulfapyridine-N-Acetyl-d4  (A-IS-10)</t>
  </si>
  <si>
    <t>Trimethoprim-d3  (A-IS-13)</t>
  </si>
  <si>
    <t>Acetaminophen-d4 (P-IS-1)</t>
  </si>
  <si>
    <t>Antipyrine-d3 (N-methyl-d3) (Phenazone-d3)  (P-IS-3)</t>
  </si>
  <si>
    <t>Atenolol-d7 (P-IS-4)</t>
  </si>
  <si>
    <t>Azaperone-d4  (P-IS-5)</t>
  </si>
  <si>
    <t>Bezafibrate-d4 (P-IS-6)</t>
  </si>
  <si>
    <t>Carbamazepine-d10  (P-IS-7)</t>
  </si>
  <si>
    <t>Cimetidine-d3 (N-methyl-d3)  (P-IS-8)</t>
  </si>
  <si>
    <t>Citalopram-d4 Hydrobromide  (P-IS-10)</t>
  </si>
  <si>
    <t>Dexamethasone-d4  (P-IS-12)</t>
  </si>
  <si>
    <t>Diazepam-d5  (P-IS-13)</t>
  </si>
  <si>
    <t>Diclofenac-d4  (P-IS-14)</t>
  </si>
  <si>
    <t>Diltiazem-d3 Hydrochloride  (P-IS-15)</t>
  </si>
  <si>
    <t>Fluoxetine-d5  (P-IS-17)</t>
  </si>
  <si>
    <t>Furosemide-d5  (P-IS-18)</t>
  </si>
  <si>
    <t>Gemfibrozil-d6  (P-IS-19)</t>
  </si>
  <si>
    <t>Glyburide-d3 (methoxy-d3)   (P-IS-34)</t>
  </si>
  <si>
    <t>Hydrochlorothiazide-d2   (P-IS-20)</t>
  </si>
  <si>
    <t>Ibuprofen-d3  (P-IS-21)</t>
  </si>
  <si>
    <t>Indomethacin-d4  (P-IS-22)</t>
  </si>
  <si>
    <t>Meloxicam-d3  (P-IS-25)</t>
  </si>
  <si>
    <t>Naproxen-d3  (P-IS-26)</t>
  </si>
  <si>
    <t>Salicylic acid-d6  (P-IS-28)</t>
  </si>
  <si>
    <t>Sertraline-d3 Hydrochloride  (P-IS-29)</t>
  </si>
  <si>
    <t>Simvastatin-d6 (P-IS-30)</t>
  </si>
  <si>
    <t>Valsartan-d8  (P-IS-31)</t>
  </si>
  <si>
    <t>Venlafaxine-d6  (P-IS-32)</t>
  </si>
  <si>
    <t>Verapamil-d6 HCl  (P-IS-33)</t>
  </si>
  <si>
    <t>Warfarin-d5  (P-IS-9)</t>
  </si>
  <si>
    <t>Xylazine-d6  (P-IS-27)</t>
  </si>
  <si>
    <t>Acetaminophen-(ring-d4)</t>
  </si>
  <si>
    <t>SQA1189</t>
  </si>
  <si>
    <t xml:space="preserve">Amlodipine-d4 </t>
  </si>
  <si>
    <t>SQA0845</t>
  </si>
  <si>
    <t>SQA1068</t>
  </si>
  <si>
    <t>SQA1095</t>
  </si>
  <si>
    <t>SQA1052</t>
  </si>
  <si>
    <t>SQA1118</t>
  </si>
  <si>
    <t>SQA1163</t>
  </si>
  <si>
    <t>SQA1162</t>
  </si>
  <si>
    <t>Amoxicillin Trihydrate (A1)</t>
  </si>
  <si>
    <t>Ampicillin Anhydrous (A2)</t>
  </si>
  <si>
    <t>Cefalexin (A4)</t>
  </si>
  <si>
    <t>Cefapirin (A5)</t>
  </si>
  <si>
    <t>Cefazolin sodium (A6)</t>
  </si>
  <si>
    <t>Cefotaxime sodium salt (A7)</t>
  </si>
  <si>
    <t>Ceftiofur (A8)</t>
  </si>
  <si>
    <t>Cefuroxime (A9)</t>
  </si>
  <si>
    <t>Chlorotetracycline hydrochloride (A11)</t>
  </si>
  <si>
    <t>Cinoxacin (A12)</t>
  </si>
  <si>
    <t>Ciprofloxacin (A72)</t>
  </si>
  <si>
    <t>Cloxacillin sodium salt monohydrate (A16)</t>
  </si>
  <si>
    <t>Danofloxacin (A17)</t>
  </si>
  <si>
    <t>Dicloxacillin sodium salt hydrate (A74)</t>
  </si>
  <si>
    <t>Difloxacin hydrochloride (A18)</t>
  </si>
  <si>
    <t>Doxycycline hyclate (A20)</t>
  </si>
  <si>
    <t>Enoxacin sesquihydrate (A21)</t>
  </si>
  <si>
    <t>Enrofloxacin (A22)</t>
  </si>
  <si>
    <t>Marbofloxacin (A26)</t>
  </si>
  <si>
    <t>Norfloxacin (A36)</t>
  </si>
  <si>
    <t>Orbifloxacin (A38)</t>
  </si>
  <si>
    <t>Oxacillin sodium hydrate (A39)</t>
  </si>
  <si>
    <t>Oxytetracycline hydrochloride (A41)</t>
  </si>
  <si>
    <t>Penicillin G Potassium (A42)</t>
  </si>
  <si>
    <t>Penicillin V Potassium (A43)</t>
  </si>
  <si>
    <t>Piperacillin sodium (A46)</t>
  </si>
  <si>
    <t>Tetracycline hydrochloride (A62)</t>
  </si>
  <si>
    <t>SQA1197</t>
  </si>
  <si>
    <t>Eugenia</t>
  </si>
  <si>
    <t>10 ppm</t>
  </si>
  <si>
    <t>no hay sólido</t>
  </si>
  <si>
    <t>Sulfamethoxazole-4Nitro</t>
  </si>
  <si>
    <t>C₁₀H₉N₃O₅S</t>
  </si>
  <si>
    <t>SQA1209</t>
  </si>
  <si>
    <t>Sulfamethoxazole-Desamino</t>
  </si>
  <si>
    <t xml:space="preserve"> C₁₀H₁₀N₂O₃S</t>
  </si>
  <si>
    <t>Saulo/Jorge</t>
  </si>
  <si>
    <t>SQA0520</t>
  </si>
  <si>
    <t>Eloi</t>
  </si>
  <si>
    <t xml:space="preserve"> 2-(CH3CO2)C6H4CO2H</t>
  </si>
  <si>
    <t>Lúcia H.</t>
  </si>
  <si>
    <t>no hi ha sòlid</t>
  </si>
  <si>
    <t>5ppm</t>
  </si>
  <si>
    <t>Lucia G</t>
  </si>
  <si>
    <t>20 ppm</t>
  </si>
  <si>
    <t>Acetona</t>
  </si>
  <si>
    <t>SQA1214</t>
  </si>
  <si>
    <t>SQA1082</t>
  </si>
  <si>
    <t>SQA1246</t>
  </si>
  <si>
    <t>SQA1233</t>
  </si>
  <si>
    <t>SQA1232</t>
  </si>
  <si>
    <t>SQA1177</t>
  </si>
  <si>
    <t>SQA1033</t>
  </si>
  <si>
    <t>SQA0988</t>
  </si>
  <si>
    <t>SQA1184</t>
  </si>
  <si>
    <t>SQA0947</t>
  </si>
  <si>
    <t>SQA1265</t>
  </si>
  <si>
    <t>Isabel</t>
  </si>
  <si>
    <t>SQA1237</t>
  </si>
  <si>
    <t>SQA0992</t>
  </si>
  <si>
    <t xml:space="preserve">Sulfadoxine </t>
  </si>
  <si>
    <t>S0696</t>
  </si>
  <si>
    <t>S0695</t>
  </si>
  <si>
    <t>S0694</t>
  </si>
  <si>
    <t>Mireia</t>
  </si>
  <si>
    <t>Olga</t>
  </si>
  <si>
    <t>Cad_1mes</t>
  </si>
  <si>
    <t>Cad_3mesos</t>
  </si>
  <si>
    <t>Cad__6mesos</t>
  </si>
  <si>
    <t>Cad_6mesos</t>
  </si>
  <si>
    <t>Cad_1any</t>
  </si>
  <si>
    <t>MixA_Cad1any</t>
  </si>
  <si>
    <t>MixB_Cad1any</t>
  </si>
  <si>
    <t>SQA1309</t>
  </si>
  <si>
    <t>SQA1325</t>
  </si>
  <si>
    <t>SQA1208</t>
  </si>
  <si>
    <t>SQA1332</t>
  </si>
  <si>
    <t>SQA0969</t>
  </si>
  <si>
    <t>SQA1294</t>
  </si>
  <si>
    <t>SQA1362</t>
  </si>
  <si>
    <t>SQA1336</t>
  </si>
  <si>
    <t>SQA1338</t>
  </si>
  <si>
    <t>SQA1329</t>
  </si>
  <si>
    <t>SQA1334</t>
  </si>
  <si>
    <t>SQA1360</t>
  </si>
  <si>
    <t>SQA1368</t>
  </si>
  <si>
    <t>SQA1369</t>
  </si>
  <si>
    <t>SQA1352</t>
  </si>
  <si>
    <t>SQA1267</t>
  </si>
  <si>
    <t>SQA1086</t>
  </si>
  <si>
    <t>SQA1085</t>
  </si>
  <si>
    <t>SQA1383</t>
  </si>
  <si>
    <t>SQA1081</t>
  </si>
  <si>
    <t>SQA1234</t>
  </si>
  <si>
    <t>SQA1339</t>
  </si>
  <si>
    <t>SQA1244</t>
  </si>
  <si>
    <t>SQA1238</t>
  </si>
  <si>
    <t>SQA1345</t>
  </si>
  <si>
    <t>SQA1388</t>
  </si>
  <si>
    <t>SQA1241</t>
  </si>
  <si>
    <t>SQA1307</t>
  </si>
  <si>
    <t>SQA1243</t>
  </si>
  <si>
    <t>SQA1242</t>
  </si>
  <si>
    <t>SQA1341</t>
  </si>
  <si>
    <t>SQA1335</t>
  </si>
  <si>
    <t>SQA1359</t>
  </si>
  <si>
    <t>SQA1331</t>
  </si>
  <si>
    <t>SQA1357</t>
  </si>
  <si>
    <t>SQA1354</t>
  </si>
  <si>
    <t>SQA1342</t>
  </si>
  <si>
    <t>SQA1384</t>
  </si>
  <si>
    <t>SQA1330</t>
  </si>
  <si>
    <t>SQA1333</t>
  </si>
  <si>
    <t>SQA0881</t>
  </si>
  <si>
    <t>SQA1323</t>
  </si>
  <si>
    <t>SQA1321</t>
  </si>
  <si>
    <t>SQA1363</t>
  </si>
  <si>
    <t>Cimetidine-d3</t>
  </si>
  <si>
    <t>SQA1364</t>
  </si>
  <si>
    <t>SQA1328</t>
  </si>
  <si>
    <t>SQA1365</t>
  </si>
  <si>
    <t>SQA1366</t>
  </si>
  <si>
    <t>SQA1367</t>
  </si>
  <si>
    <t>SQA1320</t>
  </si>
  <si>
    <t>Mireia/Natàlia</t>
  </si>
  <si>
    <t xml:space="preserve"> P-IS-P1                                          prepared every 6 months</t>
  </si>
  <si>
    <t xml:space="preserve"> P6-1                                          prepared every 6 months</t>
  </si>
  <si>
    <t xml:space="preserve"> P6-2                                          prepared every 6 months</t>
  </si>
  <si>
    <t>Flubendazole</t>
  </si>
  <si>
    <t>S0588</t>
  </si>
  <si>
    <t>Tiamulin fumarate</t>
  </si>
  <si>
    <t>C32H51NO8S</t>
  </si>
  <si>
    <t>S0589</t>
  </si>
  <si>
    <t>C16H12FN3O3</t>
  </si>
  <si>
    <t>Amoxicillin-d4</t>
  </si>
  <si>
    <t>C16H15D4N3O5S</t>
  </si>
  <si>
    <t>Sulfamethazine</t>
  </si>
  <si>
    <t>SQA1402</t>
  </si>
  <si>
    <t>Ceftiofur-d3</t>
  </si>
  <si>
    <t xml:space="preserve"> C19H14D3N5O7S3</t>
  </si>
  <si>
    <t>Flubendazole-d3</t>
  </si>
  <si>
    <t>Flunixin-d3</t>
  </si>
  <si>
    <t>Marbofloxacin-d8</t>
  </si>
  <si>
    <t>S0811</t>
  </si>
  <si>
    <t>Benzimidazole</t>
  </si>
  <si>
    <t>S0810</t>
  </si>
  <si>
    <t>C16D3H9FN3O3</t>
  </si>
  <si>
    <t>C14H8D3F3N2O2</t>
  </si>
  <si>
    <t>SQA1406</t>
  </si>
  <si>
    <t>C17H11D8FN4O4</t>
  </si>
  <si>
    <t>C11H7D5Cl2N2O5</t>
  </si>
  <si>
    <t>Norfloxacin-d5</t>
  </si>
  <si>
    <t>SQA1400</t>
  </si>
  <si>
    <t>C16H13D5FN3O3</t>
  </si>
  <si>
    <t>C14H11D3O3</t>
  </si>
  <si>
    <t>Penicillin-V-d5</t>
  </si>
  <si>
    <t>SQA1401</t>
  </si>
  <si>
    <t>C16H15N2O5S</t>
  </si>
  <si>
    <t>SQA1379</t>
  </si>
  <si>
    <t>SQA1412</t>
  </si>
  <si>
    <t>SQA1415</t>
  </si>
  <si>
    <t>SQA1420</t>
  </si>
  <si>
    <t>SQA1314</t>
  </si>
  <si>
    <t>Flunixin</t>
  </si>
  <si>
    <t>Sulfamethazine-d4</t>
  </si>
  <si>
    <t>Metronidazole-OH-d4</t>
  </si>
  <si>
    <t>Sulfadiazine-d4</t>
  </si>
  <si>
    <t>Tilmicosin-d3</t>
  </si>
  <si>
    <t>Sulfapyridine-d4</t>
  </si>
  <si>
    <t>Oxolonic acid-d5</t>
  </si>
  <si>
    <t>Tiamulin (A78)</t>
  </si>
  <si>
    <t>Flubendazole (A80)</t>
  </si>
  <si>
    <t>Flunixin (A81)</t>
  </si>
  <si>
    <t>Tiamullin 13C4 (A-IS-16)</t>
  </si>
  <si>
    <t>Flubendazoled-d3 (A-IS-26)</t>
  </si>
  <si>
    <t>Sulfamethazine-d4 (A-IS-23)</t>
  </si>
  <si>
    <t>IS-A1                                           prepared every 3 months</t>
  </si>
  <si>
    <t>IS-A2                                           prepared every 6 months</t>
  </si>
  <si>
    <t>Amoxicillin-d4 (A-IS-32)</t>
  </si>
  <si>
    <t>Ampicillin-d5 (A-IS-14)</t>
  </si>
  <si>
    <t>Marbofloxacin-d8 (A-IS-28)</t>
  </si>
  <si>
    <t>Norfloxacin-d5 (A-IS-15)</t>
  </si>
  <si>
    <t>Clarithromycin-d3 (A-IS-22)</t>
  </si>
  <si>
    <t>Clindamycin-d3 (A-IS-24)</t>
  </si>
  <si>
    <t xml:space="preserve">Doxycicline-d3 (A-IS-25) </t>
  </si>
  <si>
    <t>Metronidazole-d4 (A-IS-20)</t>
  </si>
  <si>
    <t>Metronidazole-OH-d4 (A-IS-18)</t>
  </si>
  <si>
    <t>Oxolonic acid-d5  (A-IS-29)</t>
  </si>
  <si>
    <t>Sulfadiazine-d4  (A-IS-19)</t>
  </si>
  <si>
    <t>Sulfapyridine-d4 (A-IS-34)</t>
  </si>
  <si>
    <t>Tilmicosin-d3 (A-IS-21)</t>
  </si>
  <si>
    <t>SQA1407</t>
  </si>
  <si>
    <t>SQA1410</t>
  </si>
  <si>
    <t>SQA1409</t>
  </si>
  <si>
    <t>SQA1405</t>
  </si>
  <si>
    <t>C38H66D3NO13</t>
  </si>
  <si>
    <t>Enrofloxacin-d5</t>
  </si>
  <si>
    <t>Enrofloxacin-d5 (A-IS-33)</t>
  </si>
  <si>
    <t>Penicillin-V-d5 (A-IS-31)</t>
  </si>
  <si>
    <t>Tetracycline-d6 (A-IS-9)</t>
  </si>
  <si>
    <t>C18H31D3Cl2N2O5S</t>
  </si>
  <si>
    <t>Clindamycin-d3 Hydrochloride</t>
  </si>
  <si>
    <t>Clarithromycin-N-methyl-d3</t>
  </si>
  <si>
    <t>C22H21D3N2O8•HCl•xH2O•1/2C2H6O</t>
  </si>
  <si>
    <t>C22H24N2O8·HCl·0.5H2O·0.5C2H6O</t>
  </si>
  <si>
    <t>SQA1372</t>
  </si>
  <si>
    <t>C19H17D5FN3O3</t>
  </si>
  <si>
    <t>C6H5D4N3O3</t>
  </si>
  <si>
    <t>C6H5D4N3O4</t>
  </si>
  <si>
    <t>C13H6D5NO5</t>
  </si>
  <si>
    <t>C10H6D4N4O2S</t>
  </si>
  <si>
    <t>SQA1375</t>
  </si>
  <si>
    <t>C12H10D4N4O2S</t>
  </si>
  <si>
    <t>SQA1371</t>
  </si>
  <si>
    <t>C11H7D4N3O2S</t>
  </si>
  <si>
    <t>SQA1411</t>
  </si>
  <si>
    <t>C28¹³C4H51NO8S</t>
  </si>
  <si>
    <t>Tiamulin-13C4 Fumarate</t>
  </si>
  <si>
    <t>C46H77D3N2O13</t>
  </si>
  <si>
    <t>Elisa</t>
  </si>
  <si>
    <t>Pesticides</t>
  </si>
  <si>
    <t>Florfenicol-d3</t>
  </si>
  <si>
    <t>Ampicillin-d5</t>
  </si>
  <si>
    <t>C14H11F3N2O2</t>
  </si>
  <si>
    <t>SQA1370</t>
  </si>
  <si>
    <t>S0761</t>
  </si>
  <si>
    <t>C16H14D5N3O4S</t>
  </si>
  <si>
    <t>SQA795</t>
  </si>
  <si>
    <t>S809</t>
  </si>
  <si>
    <t>S793</t>
  </si>
  <si>
    <t>S794</t>
  </si>
  <si>
    <t>S795</t>
  </si>
  <si>
    <t>S796</t>
  </si>
  <si>
    <t>S807</t>
  </si>
  <si>
    <t>S797</t>
  </si>
  <si>
    <t>S798</t>
  </si>
  <si>
    <t>S808</t>
  </si>
  <si>
    <t>S800</t>
  </si>
  <si>
    <t>S799</t>
  </si>
  <si>
    <t>S755</t>
  </si>
  <si>
    <t>Ethynylestradiol--17α-2,4,16,16-D4</t>
  </si>
  <si>
    <t>S0739</t>
  </si>
  <si>
    <t>Triclosan-d3</t>
  </si>
  <si>
    <t>MeoH</t>
  </si>
  <si>
    <t>NO</t>
  </si>
  <si>
    <t>SQA1219</t>
  </si>
  <si>
    <t>SQA1213</t>
  </si>
  <si>
    <t>SQA1398</t>
  </si>
  <si>
    <t>SQA1301</t>
  </si>
  <si>
    <t>SQA1299</t>
  </si>
  <si>
    <t>SQA1427</t>
  </si>
  <si>
    <t>SQA1432</t>
  </si>
  <si>
    <t>SQA1346</t>
  </si>
  <si>
    <t>SQA1215</t>
  </si>
  <si>
    <t>SQA1446</t>
  </si>
  <si>
    <t>SQA1440</t>
  </si>
  <si>
    <t>SQA1459</t>
  </si>
  <si>
    <t>SQA1315</t>
  </si>
  <si>
    <t>SQA1319</t>
  </si>
  <si>
    <t>SQA1419</t>
  </si>
  <si>
    <t>SQA1460</t>
  </si>
  <si>
    <t>SQA1445</t>
  </si>
  <si>
    <t>SQA1454</t>
  </si>
  <si>
    <t>SQA1466</t>
  </si>
  <si>
    <t>SQA1438</t>
  </si>
  <si>
    <t>SQA1457</t>
  </si>
  <si>
    <t>SQA1456</t>
  </si>
  <si>
    <t>SQA1453</t>
  </si>
  <si>
    <t>SQA1461</t>
  </si>
  <si>
    <t>SQA1088</t>
  </si>
  <si>
    <t>SQA1421</t>
  </si>
  <si>
    <t>SQA1395</t>
  </si>
  <si>
    <t>SQA1142</t>
  </si>
  <si>
    <t>SQA1296</t>
  </si>
  <si>
    <t>SQA1186</t>
  </si>
  <si>
    <t>SQA1340</t>
  </si>
  <si>
    <t>Carbendazim</t>
  </si>
  <si>
    <t>C4H7Cl2O4P</t>
  </si>
  <si>
    <t>Lúcia H./Carolina</t>
  </si>
  <si>
    <t>Rubén G / Natalia O</t>
  </si>
  <si>
    <t>Maria</t>
  </si>
  <si>
    <t>Marc Castaño</t>
  </si>
  <si>
    <t>Meri G</t>
  </si>
  <si>
    <t>C37H67NO13 · 2H2O</t>
  </si>
  <si>
    <t>SQA1559</t>
  </si>
  <si>
    <t>Cefapirin sodium</t>
  </si>
  <si>
    <t>Ciprofloxacin-d8 HCl</t>
  </si>
  <si>
    <t>Jose</t>
  </si>
  <si>
    <t>S751</t>
  </si>
  <si>
    <t>S750</t>
  </si>
  <si>
    <t>S753</t>
  </si>
  <si>
    <t>S752</t>
  </si>
  <si>
    <t>S754</t>
  </si>
  <si>
    <t>S0886</t>
  </si>
  <si>
    <t>S0887</t>
  </si>
  <si>
    <t>S0888</t>
  </si>
  <si>
    <t>S0889</t>
  </si>
  <si>
    <t>S0890</t>
  </si>
  <si>
    <t>S0891</t>
  </si>
  <si>
    <t>S0892</t>
  </si>
  <si>
    <t>S0893</t>
  </si>
  <si>
    <t>S0894</t>
  </si>
  <si>
    <t>S0895</t>
  </si>
  <si>
    <t>S0896</t>
  </si>
  <si>
    <t>Chlorfenvinphos-d10 (di(ethyl) D5))</t>
  </si>
  <si>
    <t>Chlorfenvinphos</t>
  </si>
  <si>
    <t>Alachlor</t>
  </si>
  <si>
    <t>Trifluralin</t>
  </si>
  <si>
    <t>Diuron</t>
  </si>
  <si>
    <t>Alachlor-D13 (2,6-diethylphenyl D13)</t>
  </si>
  <si>
    <t>Chlorpyrifos-D10 (diethyl D10)</t>
  </si>
  <si>
    <t>Irgarol-d9</t>
  </si>
  <si>
    <t>C14H2OClNO2</t>
  </si>
  <si>
    <t>Atrazine</t>
  </si>
  <si>
    <t>Chlorpyrifos</t>
  </si>
  <si>
    <t>Isoproturon</t>
  </si>
  <si>
    <t>Simazine</t>
  </si>
  <si>
    <t>Terbutylazine</t>
  </si>
  <si>
    <t>Atrazine-d5</t>
  </si>
  <si>
    <t>Diuron-d6</t>
  </si>
  <si>
    <t>Isoproturon-d6</t>
  </si>
  <si>
    <t>Simazine-d10</t>
  </si>
  <si>
    <t>Terbuthylazine-d5</t>
  </si>
  <si>
    <t>Trifluralin-d14</t>
  </si>
  <si>
    <t>C8H14ClN5</t>
  </si>
  <si>
    <t>C11H19N5S</t>
  </si>
  <si>
    <t>C13H16F3N3O4</t>
  </si>
  <si>
    <t>C7H12ClN5</t>
  </si>
  <si>
    <t>C9H16ClN5</t>
  </si>
  <si>
    <t>C12H18N2O</t>
  </si>
  <si>
    <t>C9H10Cl2N2O</t>
  </si>
  <si>
    <t>CPH10Cl2N2O</t>
  </si>
  <si>
    <t>C9H11Cl3NO3PS</t>
  </si>
  <si>
    <t>C7H6Cl2N2O</t>
  </si>
  <si>
    <t>C12H14Cl3O4P</t>
  </si>
  <si>
    <t>C8H8Cl2N2O</t>
  </si>
  <si>
    <t>x (24.5 ppm)</t>
  </si>
  <si>
    <t>x (4.5 ppm)</t>
  </si>
  <si>
    <t>x (4.9 ppm)</t>
  </si>
  <si>
    <t>CSIC</t>
  </si>
  <si>
    <t>S0855</t>
  </si>
  <si>
    <t>Diana</t>
  </si>
  <si>
    <t>Losartan Potassium</t>
  </si>
  <si>
    <t>Marc</t>
  </si>
  <si>
    <t>C6H10ClN5</t>
  </si>
  <si>
    <t>C5H8ClN5</t>
  </si>
  <si>
    <t>4-Methyl-1H-benzotriazole</t>
  </si>
  <si>
    <t>Metaflumizone</t>
  </si>
  <si>
    <t xml:space="preserve">SURROGATE </t>
  </si>
  <si>
    <t xml:space="preserve">20 ppm </t>
  </si>
  <si>
    <t>x (caducado)</t>
  </si>
  <si>
    <t>CAD</t>
  </si>
  <si>
    <t>CAD (6M)</t>
  </si>
  <si>
    <t>CAD (2y)</t>
  </si>
  <si>
    <t>Diana /Marc</t>
  </si>
  <si>
    <t>ian/aina</t>
  </si>
  <si>
    <t>x(exp on 2021-07-17)</t>
  </si>
  <si>
    <t>x (exp on 2021-07-19)</t>
  </si>
  <si>
    <t>8PPM</t>
  </si>
  <si>
    <t>x (exp2021-06-08)</t>
  </si>
  <si>
    <t>x (exp 2021-07-20)</t>
  </si>
  <si>
    <t>x (exp 2021-07-17)</t>
  </si>
  <si>
    <t>x (exp 202106-08)</t>
  </si>
  <si>
    <t xml:space="preserve">Esther </t>
  </si>
  <si>
    <t>Mix PhACs</t>
  </si>
  <si>
    <t>Mix ABs</t>
  </si>
  <si>
    <t>Mix PhAcs</t>
  </si>
  <si>
    <t>IS mix PhACs</t>
  </si>
  <si>
    <t>IS mix Abs</t>
  </si>
  <si>
    <t>no</t>
  </si>
  <si>
    <t>QA Code</t>
  </si>
  <si>
    <t>P-01</t>
  </si>
  <si>
    <t>P-02</t>
  </si>
  <si>
    <t>P-03</t>
  </si>
  <si>
    <t>P-04</t>
  </si>
  <si>
    <t>P-05</t>
  </si>
  <si>
    <t>P-06</t>
  </si>
  <si>
    <t>P-100</t>
  </si>
  <si>
    <t>P-07</t>
  </si>
  <si>
    <t>P-82</t>
  </si>
  <si>
    <t>P-08</t>
  </si>
  <si>
    <t>P-09</t>
  </si>
  <si>
    <t>P-81</t>
  </si>
  <si>
    <t>P-10</t>
  </si>
  <si>
    <t>P-83</t>
  </si>
  <si>
    <t>P-12</t>
  </si>
  <si>
    <t>P-13</t>
  </si>
  <si>
    <t>P-14</t>
  </si>
  <si>
    <t>P-97</t>
  </si>
  <si>
    <t>P-16</t>
  </si>
  <si>
    <t>P-15</t>
  </si>
  <si>
    <t>P-18</t>
  </si>
  <si>
    <t>P-84</t>
  </si>
  <si>
    <t>P-91</t>
  </si>
  <si>
    <t>P-20</t>
  </si>
  <si>
    <t>P-85</t>
  </si>
  <si>
    <t>P-95</t>
  </si>
  <si>
    <t>P-96</t>
  </si>
  <si>
    <t>P-22</t>
  </si>
  <si>
    <t>P-90</t>
  </si>
  <si>
    <t>P-89</t>
  </si>
  <si>
    <t>P-45</t>
  </si>
  <si>
    <t>P-75</t>
  </si>
  <si>
    <t>P-98</t>
  </si>
  <si>
    <t>P-23</t>
  </si>
  <si>
    <t>P-42</t>
  </si>
  <si>
    <t>P-25</t>
  </si>
  <si>
    <t>P-27</t>
  </si>
  <si>
    <t>P-30</t>
  </si>
  <si>
    <t>P-31</t>
  </si>
  <si>
    <t>P-33</t>
  </si>
  <si>
    <t>P-50</t>
  </si>
  <si>
    <t>P-102</t>
  </si>
  <si>
    <t>P-34</t>
  </si>
  <si>
    <t>P-101</t>
  </si>
  <si>
    <t>P-35</t>
  </si>
  <si>
    <t>P-36</t>
  </si>
  <si>
    <t>P-37</t>
  </si>
  <si>
    <t>P-38</t>
  </si>
  <si>
    <t>P-39</t>
  </si>
  <si>
    <t>P-87</t>
  </si>
  <si>
    <t>P-44</t>
  </si>
  <si>
    <t>P-46</t>
  </si>
  <si>
    <t>P-47</t>
  </si>
  <si>
    <t>P-48</t>
  </si>
  <si>
    <t>P-49</t>
  </si>
  <si>
    <t>P-51</t>
  </si>
  <si>
    <t>P-52</t>
  </si>
  <si>
    <t>P-53</t>
  </si>
  <si>
    <t>P-104</t>
  </si>
  <si>
    <t>P-56</t>
  </si>
  <si>
    <t>P-57</t>
  </si>
  <si>
    <t>P-58</t>
  </si>
  <si>
    <t>P-59</t>
  </si>
  <si>
    <t>P-93</t>
  </si>
  <si>
    <t>P-60</t>
  </si>
  <si>
    <t>P-107</t>
  </si>
  <si>
    <t>P-67</t>
  </si>
  <si>
    <t>P-88</t>
  </si>
  <si>
    <t>P-43</t>
  </si>
  <si>
    <t>P-61</t>
  </si>
  <si>
    <t>P-62</t>
  </si>
  <si>
    <t>P-63</t>
  </si>
  <si>
    <t>P-41</t>
  </si>
  <si>
    <t>P-64</t>
  </si>
  <si>
    <t>P-99</t>
  </si>
  <si>
    <t>P-65</t>
  </si>
  <si>
    <t>P-66</t>
  </si>
  <si>
    <t>P-69</t>
  </si>
  <si>
    <t>P-71</t>
  </si>
  <si>
    <t>P-72</t>
  </si>
  <si>
    <t>P-73</t>
  </si>
  <si>
    <t>P-74</t>
  </si>
  <si>
    <t>P-76</t>
  </si>
  <si>
    <t>P-77</t>
  </si>
  <si>
    <t>P-78</t>
  </si>
  <si>
    <t>P-79</t>
  </si>
  <si>
    <t>QA code</t>
  </si>
  <si>
    <t>P-IS-1</t>
  </si>
  <si>
    <t>P-IS-2</t>
  </si>
  <si>
    <t>P-IS-3</t>
  </si>
  <si>
    <t>P-IS-4</t>
  </si>
  <si>
    <t>P-IS-5</t>
  </si>
  <si>
    <t>P-IS-9</t>
  </si>
  <si>
    <t>P-IS-7</t>
  </si>
  <si>
    <t>P-IS-10</t>
  </si>
  <si>
    <t>P-IS-8</t>
  </si>
  <si>
    <t>P-IS-6</t>
  </si>
  <si>
    <t>P-IS-12</t>
  </si>
  <si>
    <t>P-IS-13</t>
  </si>
  <si>
    <t>P-IS-14</t>
  </si>
  <si>
    <t>P-IS-15</t>
  </si>
  <si>
    <t>P-IS-17</t>
  </si>
  <si>
    <t>P-IS-18</t>
  </si>
  <si>
    <t>P-IS-19</t>
  </si>
  <si>
    <t>P-IS-34</t>
  </si>
  <si>
    <t>P-IS-20</t>
  </si>
  <si>
    <t>P-IS-21</t>
  </si>
  <si>
    <t>P-IS-22</t>
  </si>
  <si>
    <t>P-IS-25</t>
  </si>
  <si>
    <t>P-IS-26</t>
  </si>
  <si>
    <t>P-IS-28</t>
  </si>
  <si>
    <t>P-IS-29</t>
  </si>
  <si>
    <t>P-IS-31</t>
  </si>
  <si>
    <t>P-IS-32</t>
  </si>
  <si>
    <t>P-IS-33</t>
  </si>
  <si>
    <t>P-IS-27</t>
  </si>
  <si>
    <t>A-IS-32</t>
  </si>
  <si>
    <t>A-IS-33</t>
  </si>
  <si>
    <t>A-IS-14</t>
  </si>
  <si>
    <t>A-IS-6</t>
  </si>
  <si>
    <t>A-IS-7</t>
  </si>
  <si>
    <t>A-IS-35</t>
  </si>
  <si>
    <t>A-IS-25</t>
  </si>
  <si>
    <t>A-IS-1</t>
  </si>
  <si>
    <t>A-IS-22</t>
  </si>
  <si>
    <t>A-IS-24</t>
  </si>
  <si>
    <t>A-IS-2</t>
  </si>
  <si>
    <t>A-IS-17</t>
  </si>
  <si>
    <t>A-IS-27</t>
  </si>
  <si>
    <t>A-IS-12</t>
  </si>
  <si>
    <t>A-IS-28</t>
  </si>
  <si>
    <t>A-IS-20</t>
  </si>
  <si>
    <t>A-IS-18</t>
  </si>
  <si>
    <t>A-IS-3</t>
  </si>
  <si>
    <t>A-IS-29</t>
  </si>
  <si>
    <t>A-IS-31</t>
  </si>
  <si>
    <t>A-IS-11</t>
  </si>
  <si>
    <t>A-IS-19</t>
  </si>
  <si>
    <t>A-IS-23</t>
  </si>
  <si>
    <t>A-IS-8</t>
  </si>
  <si>
    <t>A-IS-34</t>
  </si>
  <si>
    <t>A-IS-9</t>
  </si>
  <si>
    <t>A-IS-16</t>
  </si>
  <si>
    <t>A-IS-21</t>
  </si>
  <si>
    <t>A-IS-15</t>
  </si>
  <si>
    <t>A-IS-13</t>
  </si>
  <si>
    <t>A-IS-30</t>
  </si>
  <si>
    <t>A-IS-4</t>
  </si>
  <si>
    <t>A-IS-5</t>
  </si>
  <si>
    <t>A-01</t>
  </si>
  <si>
    <t>A-13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</si>
  <si>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</si>
  <si>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</si>
  <si>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</si>
  <si>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</si>
  <si>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</si>
  <si>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</si>
  <si>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</si>
  <si>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</si>
  <si>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</si>
  <si>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</si>
  <si>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</si>
  <si>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A-14</t>
  </si>
  <si>
    <t>A-15</t>
  </si>
  <si>
    <t>A-16</t>
  </si>
  <si>
    <t>A-17</t>
  </si>
  <si>
    <t>A-18</t>
  </si>
  <si>
    <t>A-74</t>
  </si>
  <si>
    <t>A-75</t>
  </si>
  <si>
    <t>A-19</t>
  </si>
  <si>
    <t>A-20</t>
  </si>
  <si>
    <t>A-21</t>
  </si>
  <si>
    <t>A-22</t>
  </si>
  <si>
    <t>A-23</t>
  </si>
  <si>
    <t>A-24</t>
  </si>
  <si>
    <t>A-71</t>
  </si>
  <si>
    <t>A-69</t>
  </si>
  <si>
    <t>A-80</t>
  </si>
  <si>
    <t>A-81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</si>
  <si>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</si>
  <si>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</si>
  <si>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</si>
  <si>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</si>
  <si>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</si>
  <si>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</si>
  <si>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</si>
  <si>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</si>
  <si>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</si>
  <si>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</si>
  <si>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A-60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</si>
  <si>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</si>
  <si>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</si>
  <si>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</si>
  <si>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</si>
  <si>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</si>
  <si>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</si>
  <si>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</si>
  <si>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</si>
  <si>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</si>
  <si>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</si>
  <si>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</si>
  <si>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</si>
  <si>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</si>
  <si>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</si>
  <si>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</si>
  <si>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</si>
  <si>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</si>
  <si>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</si>
  <si>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</si>
  <si>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</si>
  <si>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</si>
  <si>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</si>
  <si>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A-73</t>
  </si>
  <si>
    <t>A-68</t>
  </si>
  <si>
    <t>A-58</t>
  </si>
  <si>
    <t>A-59</t>
  </si>
  <si>
    <t>A-67</t>
  </si>
  <si>
    <t>A-66</t>
  </si>
  <si>
    <t>A-61</t>
  </si>
  <si>
    <t>A-62</t>
  </si>
  <si>
    <t>A-63</t>
  </si>
  <si>
    <t>A-78</t>
  </si>
  <si>
    <t>A-64</t>
  </si>
  <si>
    <t>A-65</t>
  </si>
  <si>
    <t>E-1</t>
  </si>
  <si>
    <t>E-2</t>
  </si>
  <si>
    <t>E-3</t>
  </si>
  <si>
    <t>E-4</t>
  </si>
  <si>
    <t>E-5</t>
  </si>
  <si>
    <t>E-6</t>
  </si>
  <si>
    <t>E-8</t>
  </si>
  <si>
    <t>E-10</t>
  </si>
  <si>
    <t>E-15</t>
  </si>
  <si>
    <t>E-14</t>
  </si>
  <si>
    <t>E-16</t>
  </si>
  <si>
    <t>E-17</t>
  </si>
  <si>
    <t>E-21</t>
  </si>
  <si>
    <t>E-19</t>
  </si>
  <si>
    <t>E-20</t>
  </si>
  <si>
    <t>E-22</t>
  </si>
  <si>
    <t>E-23</t>
  </si>
  <si>
    <t>E-24</t>
  </si>
  <si>
    <t>E-25</t>
  </si>
  <si>
    <t>E-26</t>
  </si>
  <si>
    <t>E-27</t>
  </si>
  <si>
    <t>E-28</t>
  </si>
  <si>
    <t>E-29</t>
  </si>
  <si>
    <t>E-18</t>
  </si>
  <si>
    <t>E-36</t>
  </si>
  <si>
    <t>E-37</t>
  </si>
  <si>
    <t>E-39</t>
  </si>
  <si>
    <t>E-38</t>
  </si>
  <si>
    <t>E-40</t>
  </si>
  <si>
    <t>E-IS-1</t>
  </si>
  <si>
    <t>E-30</t>
  </si>
  <si>
    <t>E-12</t>
  </si>
  <si>
    <t>E-31</t>
  </si>
  <si>
    <t>E-32</t>
  </si>
  <si>
    <t>E-IS-2</t>
  </si>
  <si>
    <t>E-IS-3</t>
  </si>
  <si>
    <t>E-IS-13</t>
  </si>
  <si>
    <t>E-IS-4</t>
  </si>
  <si>
    <t>E-IS-5</t>
  </si>
  <si>
    <t>E-IS-14</t>
  </si>
  <si>
    <t>E-IS-10</t>
  </si>
  <si>
    <t>E-IS-7</t>
  </si>
  <si>
    <t>E-IS-8</t>
  </si>
  <si>
    <t>E-IS-9</t>
  </si>
  <si>
    <t>E-IS-12</t>
  </si>
  <si>
    <t>E-IS-11</t>
  </si>
  <si>
    <t>E-IS-6</t>
  </si>
  <si>
    <t>Triphenylphosphate d15</t>
  </si>
  <si>
    <t>WL-1</t>
  </si>
  <si>
    <t>WL-2</t>
  </si>
  <si>
    <t>WL-3</t>
  </si>
  <si>
    <t>WL-4</t>
  </si>
  <si>
    <t>WL-5</t>
  </si>
  <si>
    <t>WL-6</t>
  </si>
  <si>
    <t>WL-7</t>
  </si>
  <si>
    <t>WL-8</t>
  </si>
  <si>
    <t>WL-9</t>
  </si>
  <si>
    <t>WL-10</t>
  </si>
  <si>
    <t>WL-IS-1</t>
  </si>
  <si>
    <t>WL-IS-5</t>
  </si>
  <si>
    <t>WL-IS-2</t>
  </si>
  <si>
    <t>WL-IS-3</t>
  </si>
  <si>
    <t>WL-IS-4</t>
  </si>
  <si>
    <t>WL-IS-6</t>
  </si>
  <si>
    <t>Bisphenol B_d8</t>
  </si>
  <si>
    <t>Bisphenol B</t>
  </si>
  <si>
    <t>Bisphenol S</t>
  </si>
  <si>
    <t>Bisphenol F</t>
  </si>
  <si>
    <t>Bisphenol AF</t>
  </si>
  <si>
    <t>Tetrabromobisphenol A</t>
  </si>
  <si>
    <t>E-IS-16</t>
  </si>
  <si>
    <t>E-35</t>
  </si>
  <si>
    <t xml:space="preserve">It was not available </t>
  </si>
  <si>
    <t>PE-IS-10</t>
  </si>
  <si>
    <t>PE-IS-33</t>
  </si>
  <si>
    <t>PE-IS-06</t>
  </si>
  <si>
    <t>Dichlorovos</t>
  </si>
  <si>
    <t>Dichlorovos -(dimetyl)-d6</t>
  </si>
  <si>
    <t>PE-06</t>
  </si>
  <si>
    <t>PE-34</t>
  </si>
  <si>
    <t>PE-13</t>
  </si>
  <si>
    <t>PE-15</t>
  </si>
  <si>
    <t>IS-Compound</t>
  </si>
  <si>
    <t xml:space="preserve">	C9H11Cl3NO3PS</t>
  </si>
  <si>
    <t>Lucas</t>
  </si>
  <si>
    <t>xCaducado</t>
  </si>
  <si>
    <t>x Caducado</t>
  </si>
  <si>
    <t>No hay solido</t>
  </si>
  <si>
    <t>No hay</t>
  </si>
  <si>
    <t>x 100uL</t>
  </si>
  <si>
    <t>x caducado</t>
  </si>
  <si>
    <t>Salicylic acid  (P66)</t>
  </si>
  <si>
    <t>P-21</t>
  </si>
  <si>
    <t>P-IS-30</t>
  </si>
  <si>
    <t>Simvastatin-d6</t>
  </si>
  <si>
    <t>A-IS-26</t>
  </si>
  <si>
    <t>A-IS-10</t>
  </si>
  <si>
    <t>Sofia</t>
  </si>
  <si>
    <t>Saida</t>
  </si>
  <si>
    <t>Oxazepam  (P107)</t>
  </si>
  <si>
    <t>N-Acetyl-sulfamethoxazole (A33)</t>
  </si>
  <si>
    <t>Sulfamethoxazole-4-nitro (A73)</t>
  </si>
  <si>
    <t>Desamino-sulfamethoxazole (A68)</t>
  </si>
  <si>
    <t>x cad. 15/06/22</t>
  </si>
  <si>
    <t>x cad. 23/09/22</t>
  </si>
  <si>
    <t>x cad.14/06/22</t>
  </si>
  <si>
    <t>1ppm</t>
  </si>
  <si>
    <t>Flunixin-d3 (A-IS-27)</t>
  </si>
  <si>
    <t>PE-94</t>
  </si>
  <si>
    <t>C10H19N5S</t>
  </si>
  <si>
    <t>EDC</t>
  </si>
  <si>
    <t>Estradiol-17β-2,4-D2 (E-IS-4)</t>
  </si>
  <si>
    <t>Benzotriazole-1H-4,5,6,7-d4 (E-IS-1)</t>
  </si>
  <si>
    <t>Bisphenol-A-2,2',6,6'-d4 (E-IS-2)</t>
  </si>
  <si>
    <t>Caffeine-d3 (E-IS-3)</t>
  </si>
  <si>
    <t>Estrone-2,4,16,16-D4 (E-IS-5)</t>
  </si>
  <si>
    <t>Estrone sulfate_d4 (E-IS-17)</t>
  </si>
  <si>
    <t>Methyl 4-Hydroxybenzoate-2,3,5,6-D4 (E-IS-7)</t>
  </si>
  <si>
    <t>Nonylphenol-4-N-2,3,5,6-D4,OD (E-IS-8)</t>
  </si>
  <si>
    <t>OctylPhenol-d17-4-n (E-IS-9)</t>
  </si>
  <si>
    <t>Progesteron d9 (E-IS-12)</t>
  </si>
  <si>
    <t>Triclosan-d3 (E-IS-11)</t>
  </si>
  <si>
    <t>Triphenylphosphate d15 (E-IS-6)</t>
  </si>
  <si>
    <t>Bisphenol B_d8 (E-IS-16)</t>
  </si>
  <si>
    <r>
      <rPr>
        <strike/>
        <sz val="10"/>
        <rFont val="Arial"/>
        <family val="2"/>
      </rPr>
      <t>DMSO</t>
    </r>
    <r>
      <rPr>
        <sz val="10"/>
        <rFont val="Arial"/>
        <family val="2"/>
      </rPr>
      <t>, MeOH</t>
    </r>
  </si>
  <si>
    <t>Benzotriazole-1H (E-01)</t>
  </si>
  <si>
    <t>Benzotriazole-5-Methyl-1H (Tolyltriazole) (E-02)</t>
  </si>
  <si>
    <t>4-Methyl-1H-benzotriazole (E-29)</t>
  </si>
  <si>
    <t>Benzyl butyl phthalate (E-35)</t>
  </si>
  <si>
    <t>Benzylparaben (Benzyl 4-Hydroxybenzoate) (E-03)</t>
  </si>
  <si>
    <t>Bisphenol A (E-04)</t>
  </si>
  <si>
    <t>Caffeine (E-05)</t>
  </si>
  <si>
    <t>Diethylstilbesterol (E-06)</t>
  </si>
  <si>
    <t>Estradiol-β (E-08)</t>
  </si>
  <si>
    <t>Estradiol-Β-17-( Β-D-Glucuronide) Sodium Salt (E-30)</t>
  </si>
  <si>
    <t>Estriol (E-10)</t>
  </si>
  <si>
    <t>Estriol 3-sulfate sodium salt (E-12)</t>
  </si>
  <si>
    <t>Estrone (E-15)</t>
  </si>
  <si>
    <t>Estrone 3-(β-D-glucuronide) sodium salt (E-32)</t>
  </si>
  <si>
    <t>Estrone 3-sulfate potassium salt (E-14)</t>
  </si>
  <si>
    <t>Ethinylestradiol-17α (E-16)</t>
  </si>
  <si>
    <t>Ethylparaben (Ethyl 4-Hydroxybenzoate) (E-17)</t>
  </si>
  <si>
    <t>Levonorgestrel (E-21)</t>
  </si>
  <si>
    <t>Methylparaben ( Methyl 4-Hydroxybenzoate) (E-19)</t>
  </si>
  <si>
    <t>Nonylphenol -4-N- (E-20)</t>
  </si>
  <si>
    <t>Octylphenol-4 (E-22)</t>
  </si>
  <si>
    <t>Progesterone (E-23)</t>
  </si>
  <si>
    <t>Propylparaben (Propyl 4-Hydroxybenzoate ) (E-24)</t>
  </si>
  <si>
    <t>TBEP (Tris (2-butoxyethyl) phosphate) (E-26)</t>
  </si>
  <si>
    <t>TCEP (Tris (2-chlorethyl) phosphate) (E-27)</t>
  </si>
  <si>
    <t>Testosterone (E-28)</t>
  </si>
  <si>
    <t>Triclosan (Irgasan) (E-18)</t>
  </si>
  <si>
    <t>Bisphenol B (E-36)</t>
  </si>
  <si>
    <t>Bisphenol S (E-37)</t>
  </si>
  <si>
    <t>Bisphenol F (E-39)</t>
  </si>
  <si>
    <t>Bisphenol AF (E-38)</t>
  </si>
  <si>
    <t>Tetrabromobisphenol A (E-40)</t>
  </si>
  <si>
    <t>EDC MIX</t>
  </si>
  <si>
    <t>Exp. 23/09/22</t>
  </si>
  <si>
    <t>INTERNAL STANDARD MIX</t>
  </si>
  <si>
    <t>TCPP (Tris (2-chloroisopropyl) phosphate)</t>
  </si>
  <si>
    <t>PARTICLES - SONIC DIDN’T HELP</t>
  </si>
  <si>
    <t>CLOUDY - SONIC DIDN’T HELP</t>
  </si>
  <si>
    <t>Cefuroxime-d3  (A-IS-7)</t>
  </si>
  <si>
    <t>Chloramphenicol-d5  (A-IS-35)</t>
  </si>
  <si>
    <t>Ceftiofur-d3 (A-IS-30)</t>
  </si>
  <si>
    <t>Florfenicol-d3 (A-IS-17)</t>
  </si>
  <si>
    <t>No</t>
  </si>
  <si>
    <t>Yes</t>
  </si>
  <si>
    <t>Data:</t>
  </si>
  <si>
    <t>TCPP Tris(2-chloroisopropyl) phosphate (E-25)</t>
  </si>
  <si>
    <t>S1180</t>
  </si>
  <si>
    <t>S1167</t>
  </si>
  <si>
    <t>C10D3H16N5S</t>
  </si>
  <si>
    <t>Ethynylestradiol-17α-2,4,16,16-D4 (E-IS-10)</t>
  </si>
  <si>
    <t>Ethynylestradiol-17α-2,4,16,16-D4</t>
  </si>
  <si>
    <t>x Exp. 30/08/22</t>
  </si>
  <si>
    <t>x Exp. 07/10/22</t>
  </si>
  <si>
    <t>1 ppm</t>
  </si>
  <si>
    <t>Exp. 24/11/22</t>
  </si>
  <si>
    <t>x Exp. 15/10/22</t>
  </si>
  <si>
    <t xml:space="preserve">x (caduca 9/07) </t>
  </si>
  <si>
    <t xml:space="preserve">x </t>
  </si>
  <si>
    <t>S0898</t>
  </si>
  <si>
    <t>x Expired</t>
  </si>
  <si>
    <t>50mL</t>
  </si>
  <si>
    <t>David</t>
  </si>
  <si>
    <t>Expired 8/10/22</t>
  </si>
  <si>
    <t xml:space="preserve"> Expired 05/08</t>
  </si>
  <si>
    <t xml:space="preserve"> Expired 05/08/22</t>
  </si>
  <si>
    <t>Empty 1000ppm</t>
  </si>
  <si>
    <t>Expired 05/08</t>
  </si>
  <si>
    <t>Expired 5/11/22</t>
  </si>
  <si>
    <t>Expired 4/11/22</t>
  </si>
  <si>
    <t>Expired 24/11/22</t>
  </si>
  <si>
    <t>Expired 9/11/22</t>
  </si>
  <si>
    <t>Expired 10/11/22</t>
  </si>
  <si>
    <t>Cloudy HCL 1M DON'T HELP</t>
  </si>
  <si>
    <t>Expired 22/11/22</t>
  </si>
  <si>
    <t>Expired 1/11/22</t>
  </si>
  <si>
    <t>Expired 14/6/22</t>
  </si>
  <si>
    <t>Expired 20/9/22</t>
  </si>
  <si>
    <t>MeOH + 300uL HCl 1M</t>
  </si>
  <si>
    <t>MeOH + HCl 1M</t>
  </si>
  <si>
    <t>Caffeine-13C3 (E-IS-13) surrogate</t>
  </si>
  <si>
    <t>Ethyl 4-Hydroxybenzoate-ring-13C6 (E-IS-14) surrogate</t>
  </si>
  <si>
    <t>Marta T</t>
  </si>
  <si>
    <t>E-IS-15</t>
  </si>
  <si>
    <t>Sodium Estrone-2,4,16,16-d4 sulfate</t>
  </si>
  <si>
    <t>x (24/02/23)</t>
  </si>
  <si>
    <t>Mira T</t>
  </si>
  <si>
    <t>Preparado solo en HPLCwater</t>
  </si>
  <si>
    <t>Nuni</t>
  </si>
  <si>
    <t>Lucas/Maddi</t>
  </si>
  <si>
    <t>Empty 1000 ppm</t>
  </si>
  <si>
    <t>x (added to IS-A1)</t>
  </si>
  <si>
    <t>PE-14</t>
  </si>
  <si>
    <t>revisar pureza</t>
  </si>
  <si>
    <t>PE-95</t>
  </si>
  <si>
    <t>Irgarol 1051 (Cibutryne)</t>
  </si>
  <si>
    <t>Terbutryne</t>
  </si>
  <si>
    <t>S1286</t>
  </si>
  <si>
    <t>Imazalil</t>
  </si>
  <si>
    <t>C14H14Cl2N2O</t>
  </si>
  <si>
    <t>ACN</t>
  </si>
  <si>
    <t>Bisphenol S_d8</t>
  </si>
  <si>
    <t>S1259</t>
  </si>
  <si>
    <t>E-IS-18</t>
  </si>
  <si>
    <t>Marta L</t>
  </si>
  <si>
    <t>Maddi</t>
  </si>
  <si>
    <t>Hard to dissolve, sonicated</t>
  </si>
  <si>
    <t>Marta L/ Natalia</t>
  </si>
  <si>
    <t>Marta L/Natalia</t>
  </si>
  <si>
    <t>x (15/10/2022)</t>
  </si>
  <si>
    <t>x (08/06/2023)</t>
  </si>
  <si>
    <t xml:space="preserve"> x (08/06/2023)</t>
  </si>
  <si>
    <t>Sofía</t>
  </si>
  <si>
    <t>Not enough</t>
  </si>
  <si>
    <t>Cloudy - Not fully dissolved</t>
  </si>
  <si>
    <t>empty vial</t>
  </si>
  <si>
    <t>Use caducado</t>
  </si>
  <si>
    <t>Mix ATB Hydrousa</t>
  </si>
  <si>
    <t>IS-ATB Hydrousa</t>
  </si>
  <si>
    <t>Not found</t>
  </si>
  <si>
    <t>Empty bottle</t>
  </si>
  <si>
    <t>x (casi agotado)</t>
  </si>
  <si>
    <t>Natalia</t>
  </si>
  <si>
    <t>Andrea</t>
  </si>
  <si>
    <t>Marta T.</t>
  </si>
  <si>
    <t>S1291</t>
  </si>
  <si>
    <t>S1151</t>
  </si>
  <si>
    <t>S1120</t>
  </si>
  <si>
    <t>S1147</t>
  </si>
  <si>
    <t>Comments related to the preparation only</t>
  </si>
  <si>
    <t>Fran Z</t>
  </si>
  <si>
    <t>Santiago</t>
  </si>
  <si>
    <t>Fran</t>
  </si>
  <si>
    <t>WaterDOM</t>
  </si>
  <si>
    <t>Natalia Sáez</t>
  </si>
  <si>
    <t>Vial a 100 pm</t>
  </si>
  <si>
    <t>Bote de 5 mg</t>
  </si>
  <si>
    <t>P-108</t>
  </si>
  <si>
    <t>P-109</t>
  </si>
  <si>
    <t>P-110</t>
  </si>
  <si>
    <t>P-111</t>
  </si>
  <si>
    <t>Clopidol</t>
  </si>
  <si>
    <t>N-ethyl-N-(o-toly)but-2-enamine (Crotamiton)</t>
  </si>
  <si>
    <t>Diatrizoic Acid</t>
  </si>
  <si>
    <t>P-IS-35</t>
  </si>
  <si>
    <t>P-IS-36</t>
  </si>
  <si>
    <t>P-IS-37</t>
  </si>
  <si>
    <t>Primidone</t>
  </si>
  <si>
    <t>Primidone-d5</t>
  </si>
  <si>
    <t>Crotamitone-d5</t>
  </si>
  <si>
    <t>Estado líquido. 25 uL en 10 mL MeoH</t>
  </si>
  <si>
    <t>Se ha preparado la mitad del volumen (no queda más solido)</t>
  </si>
  <si>
    <t>Se ha abierto el bote en esta pesada</t>
  </si>
  <si>
    <t>Solvent density (mg/mL)</t>
  </si>
  <si>
    <t>Hard to dissolve, sonicated 5min</t>
  </si>
  <si>
    <t>Solvent used: MeOH</t>
  </si>
  <si>
    <t>10 mL MeOH</t>
  </si>
  <si>
    <t>Disolución comercial a 100 ppm</t>
  </si>
  <si>
    <t>S989</t>
  </si>
  <si>
    <t>Líquido. Se coge del bote directamente para el mix</t>
  </si>
  <si>
    <t>S1459</t>
  </si>
  <si>
    <t>Vial 1mL</t>
  </si>
  <si>
    <t>Adrià</t>
  </si>
  <si>
    <t>Isabel/Marta</t>
  </si>
  <si>
    <t>x expire:15/08/2023</t>
  </si>
  <si>
    <t>x expire: 07/09/2023</t>
  </si>
  <si>
    <t>not found</t>
  </si>
  <si>
    <t xml:space="preserve">not found </t>
  </si>
  <si>
    <t>4ppm expire: 07/09/2023</t>
  </si>
  <si>
    <t>200ppb expire: 07/09/2023</t>
  </si>
  <si>
    <t>expired: 04/01/2023</t>
  </si>
  <si>
    <t>expired: 12/05/2023</t>
  </si>
  <si>
    <t>empty bottle</t>
  </si>
  <si>
    <t>x 16ppm</t>
  </si>
  <si>
    <t>x expired: 04/05/2023</t>
  </si>
  <si>
    <t>x 12.5ppm</t>
  </si>
  <si>
    <t>x expire: 04/07/2023</t>
  </si>
  <si>
    <t xml:space="preserve">Isabel </t>
  </si>
  <si>
    <t>Std tiene 10 mg, se usa todo. Bote original es pequeño y no se puede preparar allí mismo el stock. Se agregó metanol en el bote original y se trasvasó a vial haciendo 3 lavados con el volúmen necesario de solvente para alcanzar la concentración del stock.</t>
  </si>
  <si>
    <t>Líquido. 1 gota se pasa de la masa necesaria por lo que se agrega el volumen necesario de solvente para alcanzar la concentración del stock.</t>
  </si>
  <si>
    <t>Alachlor-D13 (2,6-diethylphenyl D13) (PE-IS-1)</t>
  </si>
  <si>
    <t>Dichlorovos -(dimetyl)-d6 (PE-IS-06)</t>
  </si>
  <si>
    <t>Chlorpyrifos-D10 (diethyl D10) (PE-IS-10)</t>
  </si>
  <si>
    <t>Trifluralin-d14 (PE-IS-20)</t>
  </si>
  <si>
    <t>Terbuthylazine-d5 (PE-IS-23)</t>
  </si>
  <si>
    <t>Atrazine-d5 (PE-IS-24)</t>
  </si>
  <si>
    <t>Diuron-d6 (PE-IS-25)</t>
  </si>
  <si>
    <t>Isoproturon-d6 (PE-IS-26)</t>
  </si>
  <si>
    <t>Simazine-d10 (PE-IS-27)</t>
  </si>
  <si>
    <t>Chlorfenvinphos-d10 (di(ethyl) D5)) (PE-IS-34)</t>
  </si>
  <si>
    <t>Irgarol-d9 (PE-IS-33)</t>
  </si>
  <si>
    <t>Terbutryn-(S-methyl-d3) (PE-IS-36)</t>
  </si>
  <si>
    <t xml:space="preserve">Pesticides </t>
  </si>
  <si>
    <t>x expire: 08/06/2023</t>
  </si>
  <si>
    <t>Tomas/Marta T</t>
  </si>
  <si>
    <t>Maria Pau/Marta T</t>
  </si>
  <si>
    <t>methanol</t>
  </si>
  <si>
    <t>stock 100ug/mL (100ppm) en 1mL de ACN</t>
  </si>
  <si>
    <t xml:space="preserve">No hay </t>
  </si>
  <si>
    <t>Leer Nota</t>
  </si>
  <si>
    <t>Leer NOTA</t>
  </si>
  <si>
    <t>note</t>
  </si>
  <si>
    <t>used expired: 04/05/2023</t>
  </si>
  <si>
    <t>x (expired: 20/09/23)</t>
  </si>
  <si>
    <t>x (expired: 08/09/23)</t>
  </si>
  <si>
    <t>x (expired 08/05/23)</t>
  </si>
  <si>
    <t>STDs MIX PESTICIDES (Expired time: 12 months)</t>
  </si>
  <si>
    <t>ISs-mix PESTICIDES (Expired time: 12 months)</t>
  </si>
  <si>
    <t>P-IS-23</t>
  </si>
  <si>
    <t>x (expires 3/11/23)</t>
  </si>
  <si>
    <t>x (expired 8/6/2023)</t>
  </si>
  <si>
    <t>x (expires 3/11/2023)</t>
  </si>
  <si>
    <t xml:space="preserve">Sulfadimethoxine-d6 </t>
  </si>
  <si>
    <t>Sulfadimetoxine-d6 (A-IS-4)</t>
  </si>
  <si>
    <t>Sulfadoxine-d3 (A-IS-5)</t>
  </si>
  <si>
    <t>Ketoprofen-d3 (P-IS-23)</t>
  </si>
  <si>
    <t>Código</t>
  </si>
  <si>
    <t>1,2,4-triazole</t>
  </si>
  <si>
    <t>1,3-dio-tolylguanidine (DTG)</t>
  </si>
  <si>
    <t>1,3-diphenylguanidine (DPG)</t>
  </si>
  <si>
    <t>Amisulpride</t>
  </si>
  <si>
    <t>Benzophenone-3</t>
  </si>
  <si>
    <t>Cyanoguanidine</t>
  </si>
  <si>
    <t>epsilon-caprolactam</t>
  </si>
  <si>
    <t>Fipronil</t>
  </si>
  <si>
    <t>Gabapentin</t>
  </si>
  <si>
    <t>Guanylurea</t>
  </si>
  <si>
    <t>Imidacloprid</t>
  </si>
  <si>
    <t>Melamine</t>
  </si>
  <si>
    <t>Metformin</t>
  </si>
  <si>
    <t>Metolachlor</t>
  </si>
  <si>
    <t>Propanil</t>
  </si>
  <si>
    <t>Sulpiride</t>
  </si>
  <si>
    <t>C2H3N3</t>
  </si>
  <si>
    <t>C15H17N3</t>
  </si>
  <si>
    <t>C13H13N3</t>
  </si>
  <si>
    <t>C4H4KNO4S</t>
  </si>
  <si>
    <t>C10H18ClN</t>
  </si>
  <si>
    <t>C17H27N3O4S</t>
  </si>
  <si>
    <t>C14H12O3</t>
  </si>
  <si>
    <t>C2H4N4</t>
  </si>
  <si>
    <t>C6H11NO</t>
  </si>
  <si>
    <t>C12H4Cl2F6N4OS</t>
  </si>
  <si>
    <t>C9H17NO2</t>
  </si>
  <si>
    <t>C2H6N4O</t>
  </si>
  <si>
    <t>C3H6N6</t>
  </si>
  <si>
    <t>C4H11N5</t>
  </si>
  <si>
    <t>C15H22ClNO2</t>
  </si>
  <si>
    <t>C18H24N2</t>
  </si>
  <si>
    <t>C9H9Cl2NO</t>
  </si>
  <si>
    <t>C7H5NO3S</t>
  </si>
  <si>
    <t>C15H23N3O4S</t>
  </si>
  <si>
    <t>C15H24N2O4S</t>
  </si>
  <si>
    <t>vulcanization reagent</t>
  </si>
  <si>
    <t>Sweetener</t>
  </si>
  <si>
    <t>Pharm</t>
  </si>
  <si>
    <t>Plastic Monomer</t>
  </si>
  <si>
    <t>Pharm Metabolite Metform</t>
  </si>
  <si>
    <t>Plastic intermediate</t>
  </si>
  <si>
    <t>rubber antioxidant </t>
  </si>
  <si>
    <t xml:space="preserve">4 methyl-1h-benzotriazole </t>
  </si>
  <si>
    <t>5-methyl-1H-benzotriazole</t>
  </si>
  <si>
    <t>Clindamycin</t>
  </si>
  <si>
    <t>DEET</t>
  </si>
  <si>
    <t>Diclofenac</t>
  </si>
  <si>
    <t>Erithromycin</t>
  </si>
  <si>
    <t>O-desmethylvenlafaxine</t>
  </si>
  <si>
    <t>PFAS (sulfonatos y carboxilatos en rango C2 a C8)</t>
  </si>
  <si>
    <t>Sulfamethoxazol</t>
  </si>
  <si>
    <t>TBEP</t>
  </si>
  <si>
    <t>TCPP</t>
  </si>
  <si>
    <t>Terbutryn</t>
  </si>
  <si>
    <t>Venlafaxine</t>
  </si>
  <si>
    <t>Insect Repelent</t>
  </si>
  <si>
    <t>Industrial Chem</t>
  </si>
  <si>
    <t>Flame Retardant</t>
  </si>
  <si>
    <t>C12H17NO</t>
  </si>
  <si>
    <t>S1502</t>
  </si>
  <si>
    <t>S1497</t>
  </si>
  <si>
    <t>PMTC-01</t>
  </si>
  <si>
    <t>PMTC-02</t>
  </si>
  <si>
    <t>PMTC-03</t>
  </si>
  <si>
    <t>PMTC-04</t>
  </si>
  <si>
    <t>PMTC-05</t>
  </si>
  <si>
    <t>PMTC-06</t>
  </si>
  <si>
    <t>PMTC-07</t>
  </si>
  <si>
    <t>PMTC-08</t>
  </si>
  <si>
    <t>PMTC-09</t>
  </si>
  <si>
    <t>PMTC-10</t>
  </si>
  <si>
    <t>PMTC-11</t>
  </si>
  <si>
    <t>PMTC-12</t>
  </si>
  <si>
    <t>PMTC-13</t>
  </si>
  <si>
    <t>PMTC-14</t>
  </si>
  <si>
    <t>PMTC-15</t>
  </si>
  <si>
    <t>PMTC-16</t>
  </si>
  <si>
    <t>PMTC-17</t>
  </si>
  <si>
    <t>PMTC-18</t>
  </si>
  <si>
    <t>PMTC-19</t>
  </si>
  <si>
    <t>PMTC-20</t>
  </si>
  <si>
    <t>PMTC-21</t>
  </si>
  <si>
    <t xml:space="preserve"> </t>
  </si>
  <si>
    <t>S1498</t>
  </si>
  <si>
    <t>S1541</t>
  </si>
  <si>
    <t>S1500</t>
  </si>
  <si>
    <t>S1499</t>
  </si>
  <si>
    <t>S1518</t>
  </si>
  <si>
    <t>S1514</t>
  </si>
  <si>
    <t>S1501</t>
  </si>
  <si>
    <t>S1513</t>
  </si>
  <si>
    <t>(BOTE CSIC)</t>
  </si>
  <si>
    <t>S1520</t>
  </si>
  <si>
    <t>S1519</t>
  </si>
  <si>
    <t>S1515</t>
  </si>
  <si>
    <t>Acesulfame potassium</t>
  </si>
  <si>
    <t>S1504</t>
  </si>
  <si>
    <t>S1506</t>
  </si>
  <si>
    <t>S1511</t>
  </si>
  <si>
    <t>S1510</t>
  </si>
  <si>
    <t>S1523</t>
  </si>
  <si>
    <t>Tiapride hydrochloride</t>
  </si>
  <si>
    <t>S1548</t>
  </si>
  <si>
    <t>S1594</t>
  </si>
  <si>
    <t>S1543</t>
  </si>
  <si>
    <t>PE-98</t>
  </si>
  <si>
    <t>WL-02</t>
  </si>
  <si>
    <t>S1542</t>
  </si>
  <si>
    <t xml:space="preserve">N-1,3-dimethylbutyl-N'-phenyl-p-phenylenediamine (6-PPD) </t>
  </si>
  <si>
    <t>E-01</t>
  </si>
  <si>
    <t>E-02</t>
  </si>
  <si>
    <t>S538</t>
  </si>
  <si>
    <t>S1334</t>
  </si>
  <si>
    <t>S823</t>
  </si>
  <si>
    <t>S1257</t>
  </si>
  <si>
    <t>S1503</t>
  </si>
  <si>
    <t>S1223</t>
  </si>
  <si>
    <t>Tris-chloroethyl phosphate (TCEP)</t>
  </si>
  <si>
    <t>S628</t>
  </si>
  <si>
    <t>SQA1625</t>
  </si>
  <si>
    <t>S1615</t>
  </si>
  <si>
    <t>S1079</t>
  </si>
  <si>
    <t>S1344</t>
  </si>
  <si>
    <t>S1137</t>
  </si>
  <si>
    <t>S1136</t>
  </si>
  <si>
    <t>S1127</t>
  </si>
  <si>
    <t>S1169</t>
  </si>
  <si>
    <t>S1011</t>
  </si>
  <si>
    <t>S1221</t>
  </si>
  <si>
    <t>SQA1678</t>
  </si>
  <si>
    <t>S1126</t>
  </si>
  <si>
    <t>C17H27NO2</t>
  </si>
  <si>
    <t>C12H10O4S</t>
  </si>
  <si>
    <t>C18H33ClN2O5S</t>
  </si>
  <si>
    <t>C14H11Cl2NO2</t>
  </si>
  <si>
    <t xml:space="preserve">C12H14N2O2 </t>
  </si>
  <si>
    <t>C18H39O7P</t>
  </si>
  <si>
    <t>C9H18Cl3O4P</t>
  </si>
  <si>
    <t>C14H18N4O3</t>
  </si>
  <si>
    <t>C9H15O6P</t>
  </si>
  <si>
    <t>Nonito</t>
  </si>
  <si>
    <t>it is prepared at 2000ppm</t>
  </si>
  <si>
    <t>Amantadine Hydrochloride</t>
  </si>
  <si>
    <t>Vial con 1000ppm en ACN</t>
  </si>
  <si>
    <t>Hard to dissolve, sonicated 10 min</t>
  </si>
  <si>
    <t>Se peso la mitad del volumen (5mg), el bote està vacío</t>
  </si>
  <si>
    <t>Disolución comercial 100ug/ml en MeOH</t>
  </si>
  <si>
    <t xml:space="preserve">Revisar concentración </t>
  </si>
  <si>
    <t>STd tiene 5 mg, se usa todo. Se pesa en el bote pequeño pequeñas cantidades de metanol 3 veces para dejar el bote del std totalmente limpio.</t>
  </si>
  <si>
    <t>STD preparado a una concentración de 100 ppm como se indica en el bote de solución</t>
  </si>
  <si>
    <t>1 mL</t>
  </si>
  <si>
    <t>Std comercial ya preparado a 100 ppm.</t>
  </si>
  <si>
    <t>Std tiene 1 mg, se pesan varias cantidades de MeOH en el bote para limpiarlo y traspasarlo al bote de stock.</t>
  </si>
  <si>
    <t>Notar que es 500ppm</t>
  </si>
  <si>
    <t>Nikolaus K.</t>
  </si>
  <si>
    <t>disolucion comercial, no se pesa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</si>
  <si>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</si>
  <si>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12/01/204</t>
  </si>
  <si>
    <t>Prepared in 50mL flask</t>
  </si>
  <si>
    <t>Prepared in 10ml flask</t>
  </si>
  <si>
    <t>Not enough to weigh 11.28 mg as indicated, so I weighed less (solid finished)</t>
  </si>
  <si>
    <t xml:space="preserve">,                         </t>
  </si>
  <si>
    <t>Nikolaus</t>
  </si>
  <si>
    <t>x (expires 11/23)</t>
  </si>
  <si>
    <t>x (expires 03/24)</t>
  </si>
  <si>
    <t>Vial directo 100ppm 1mL caduca 2026 no en 1 mes</t>
  </si>
  <si>
    <t>If you need any STD from here please contact srodriguez@icra.cat or jradjenovic@icra.cat</t>
  </si>
  <si>
    <t>ACN / MeOH</t>
  </si>
  <si>
    <t>Benzothiazole</t>
  </si>
  <si>
    <t>C7H5NS</t>
  </si>
  <si>
    <t>Drometrizole (2-(2-Hydroxy-5-methylphenyl)benzotriazole)</t>
  </si>
  <si>
    <t>C13H11N3O</t>
  </si>
  <si>
    <t>Hexamethoxymethylmelamine (HMMM)</t>
  </si>
  <si>
    <t>C15H30N6O6</t>
  </si>
  <si>
    <t>Aditivos plasticos</t>
  </si>
  <si>
    <t>N,N-didesmethylvenlafaxine </t>
  </si>
  <si>
    <t>C15H23NO2</t>
  </si>
  <si>
    <t>Lucia Helena</t>
  </si>
  <si>
    <t>N,O-Didesmethylvenlafaxine</t>
  </si>
  <si>
    <t>N,O-didesmethyl-N-venlafaxine</t>
  </si>
  <si>
    <t>C14H21NO2</t>
  </si>
  <si>
    <t>235.32 </t>
  </si>
  <si>
    <t>PMTC-22</t>
  </si>
  <si>
    <t>PMTC-23</t>
  </si>
  <si>
    <t>PMTC-24</t>
  </si>
  <si>
    <t>Maria Pau</t>
  </si>
  <si>
    <t>S1699</t>
  </si>
  <si>
    <t>SQA1351</t>
  </si>
  <si>
    <t>Viene disolución 100 ppm</t>
  </si>
  <si>
    <t>PMTC-IS-1</t>
  </si>
  <si>
    <t>PMTC-IS-2</t>
  </si>
  <si>
    <t>PMTC-IS-3</t>
  </si>
  <si>
    <t>Metformin-d6, Hydrochloride</t>
  </si>
  <si>
    <t xml:space="preserve">	
C4H12ClN5</t>
  </si>
  <si>
    <t>Acesulfame-d4 Potassium Salt</t>
  </si>
  <si>
    <t>N,N'-Diphenylguanidine-d10</t>
  </si>
  <si>
    <t>Marta</t>
  </si>
  <si>
    <t>X (17/07/2024)</t>
  </si>
  <si>
    <t>X (02/08/2024)</t>
  </si>
  <si>
    <t>X (04/01/2025)</t>
  </si>
  <si>
    <t>Disolución comercial a 100ppm. Caducidad aproximada de tres años (04/2027)</t>
  </si>
  <si>
    <t>Prepared in the original vial at 500 ppm</t>
  </si>
  <si>
    <t>Hard to disolve: sonicate 5 min. Hard to weight, consider using metalic spatula.</t>
  </si>
  <si>
    <t>Hard to dissolve: Prepare at 100 ppm in 50 mL flask. Sonicate 5 min.</t>
  </si>
  <si>
    <t>PMTC-25</t>
  </si>
  <si>
    <t>Disolución 1000 ppm</t>
  </si>
  <si>
    <t>Disolución 100 ppm</t>
  </si>
  <si>
    <t>PMTC-IS-4</t>
  </si>
  <si>
    <t>PMTC-IS-5</t>
  </si>
  <si>
    <t>Benzothiazole-d4</t>
  </si>
  <si>
    <t>Benzophenone-d10</t>
  </si>
  <si>
    <t>Líquido de 100 ppb</t>
  </si>
  <si>
    <r>
      <t xml:space="preserve">Vial líquido a </t>
    </r>
    <r>
      <rPr>
        <b/>
        <sz val="10"/>
        <color rgb="FFFF0000"/>
        <rFont val="Arial"/>
        <family val="2"/>
      </rPr>
      <t>100ppm</t>
    </r>
  </si>
  <si>
    <t>Adrià/Marta</t>
  </si>
  <si>
    <t>Tenoxicam  (P72)</t>
  </si>
  <si>
    <t>X (02/01/2025)</t>
  </si>
  <si>
    <t>X (08/11/2024)</t>
  </si>
  <si>
    <t>TERMINADO</t>
  </si>
  <si>
    <t>No se disuelve bien en ACN</t>
  </si>
  <si>
    <t>beza</t>
  </si>
  <si>
    <t>Este mix (A6) también tiene SMX-4Nitro y SMX-desamino</t>
  </si>
  <si>
    <t>P-IS-38</t>
  </si>
  <si>
    <t>Eugenia/Sofia</t>
  </si>
  <si>
    <t>7914.9</t>
  </si>
  <si>
    <t>no es hydrochloride, es base (MW: 444.43)</t>
  </si>
  <si>
    <t>7920.5</t>
  </si>
  <si>
    <t>Cefazolin sodium salt</t>
  </si>
  <si>
    <t>Cefotaxime sodium</t>
  </si>
  <si>
    <t>Oxacillin sodium salt monohydrate</t>
  </si>
  <si>
    <t>Sulfisomidine</t>
  </si>
  <si>
    <t>Tilmicosin</t>
  </si>
  <si>
    <t>Tylosin tartrate</t>
  </si>
  <si>
    <t>Erythromycin A dihydrate</t>
  </si>
  <si>
    <t>Paracetamol</t>
  </si>
  <si>
    <t xml:space="preserve">Acetylsalicylic acid </t>
  </si>
  <si>
    <t>Atorvastatin calcium trihydrate</t>
  </si>
  <si>
    <t>O-Desmethylvenlafaxine</t>
  </si>
  <si>
    <t xml:space="preserve">Ibuprofen-1-Hydroxy </t>
  </si>
  <si>
    <t>Indomethacin</t>
  </si>
  <si>
    <t>Paroxetine HCl hemyhrydrate</t>
  </si>
  <si>
    <t>Meloxicam sodium salt hydrate</t>
  </si>
  <si>
    <t>Pravastatin sodium  salt</t>
  </si>
  <si>
    <t>NorVerapamil-d6 Hydrochloride</t>
  </si>
  <si>
    <t>Torsemide</t>
  </si>
  <si>
    <t>P-103</t>
  </si>
  <si>
    <t>P-105</t>
  </si>
  <si>
    <t>P-106</t>
  </si>
  <si>
    <t>P-112</t>
  </si>
  <si>
    <t>P-113</t>
  </si>
  <si>
    <t>P-114</t>
  </si>
  <si>
    <t>P-115</t>
  </si>
  <si>
    <t>P-116</t>
  </si>
  <si>
    <t>Metoprolol-O-Desmethyl</t>
  </si>
  <si>
    <t>Dioctyl sulfosuccinate sodium</t>
  </si>
  <si>
    <t>Dodecyl sulfate sodium</t>
  </si>
  <si>
    <t>N-Ethyl-N(o-tolyl)but-2-enamina</t>
  </si>
  <si>
    <t>Ritonavir</t>
  </si>
  <si>
    <t>Choloquine(phosphate)</t>
  </si>
  <si>
    <t>Hydroxychloroquine(sulfate)</t>
  </si>
  <si>
    <t>Denatonium benzoate</t>
  </si>
  <si>
    <t>N-Noverapamil Maleate</t>
  </si>
  <si>
    <t>Saccharine</t>
  </si>
  <si>
    <t>cis-Tramadol HCl</t>
  </si>
  <si>
    <t>6PPD-quinone</t>
  </si>
  <si>
    <t>PE-IS-37</t>
  </si>
  <si>
    <t>Terbutryn-d5</t>
  </si>
  <si>
    <t>Diethylstilbestrol</t>
  </si>
  <si>
    <t>Ethinylestradiol</t>
  </si>
  <si>
    <t>Methylparaben (Methyl 4-Hydroxybenzoate)</t>
  </si>
  <si>
    <t>4-Octylphenol</t>
  </si>
  <si>
    <t>2,6-Ditert-butyl-4-methylphenol (BHT)</t>
  </si>
  <si>
    <t>Tetracycline base</t>
  </si>
  <si>
    <t>C22H24N2O8.H2O</t>
  </si>
  <si>
    <t>Metronidazole-d4 (ethylene D4)</t>
  </si>
  <si>
    <t xml:space="preserve">Doxycycline-d3 Hyclate
 Doxycycline-d3 Hyclate
 </t>
  </si>
  <si>
    <t>P-70</t>
  </si>
  <si>
    <t>Tamoxifen</t>
  </si>
  <si>
    <t>Ibuprofen Carboxylic Acid</t>
  </si>
  <si>
    <t>N-desmethylvenlafaxine</t>
  </si>
  <si>
    <t>Antipyrine-d3 (Phenazone_d3)</t>
  </si>
  <si>
    <t>Enalapril-d5</t>
  </si>
  <si>
    <t>Progesteron-d9</t>
  </si>
  <si>
    <t>Carbendazim-d3</t>
  </si>
  <si>
    <t>Prochloraz-d4</t>
  </si>
  <si>
    <t>Prochloraz</t>
  </si>
  <si>
    <t>P-11</t>
  </si>
  <si>
    <t>Oseltamivir(phosphate)</t>
  </si>
  <si>
    <t>P-24</t>
  </si>
  <si>
    <t>Ribavirin</t>
  </si>
  <si>
    <t>Amidotrizoic acid-d6</t>
  </si>
  <si>
    <t>Ojo, se prepara para concentración de 500 ppm</t>
  </si>
  <si>
    <t>Narcisa</t>
  </si>
  <si>
    <t>Dil. Comercial</t>
  </si>
  <si>
    <t>Ojo, dilución comercial</t>
  </si>
  <si>
    <t>PE-01</t>
  </si>
  <si>
    <t>Atrazine desisopropyl (DIA)</t>
  </si>
  <si>
    <t>PE-02</t>
  </si>
  <si>
    <t>Atrazine desethyl (DEA)</t>
  </si>
  <si>
    <t>PE-03</t>
  </si>
  <si>
    <t>PE-04</t>
  </si>
  <si>
    <t>PE-05</t>
  </si>
  <si>
    <t>PE-07</t>
  </si>
  <si>
    <t>PE-08</t>
  </si>
  <si>
    <t>PE-09</t>
  </si>
  <si>
    <t>PE-10</t>
  </si>
  <si>
    <t>PE-11</t>
  </si>
  <si>
    <t xml:space="preserve">1-(3,4-Dichlorophenyl)-3-methylurea </t>
  </si>
  <si>
    <t>PE-12</t>
  </si>
  <si>
    <t>1-(3,4-Dichlorophenyl)urea (DCPU)</t>
  </si>
  <si>
    <t>PE-16</t>
  </si>
  <si>
    <t>PE-17</t>
  </si>
  <si>
    <t>N,N-Diethyl-meta-toluamide (DEET)</t>
  </si>
  <si>
    <t>PE-18</t>
  </si>
  <si>
    <t>PE-19</t>
  </si>
  <si>
    <t>PE-IS-01</t>
  </si>
  <si>
    <t>Atrazine-desethyl D6 (DEA)</t>
  </si>
  <si>
    <t>PE-IS-02</t>
  </si>
  <si>
    <t>Atrazine-desisopropyl D5 (DIA) (ethylamino D5)</t>
  </si>
  <si>
    <t>PE-IS-03</t>
  </si>
  <si>
    <t>PE-IS-04</t>
  </si>
  <si>
    <t>PE-IS-05</t>
  </si>
  <si>
    <t>PE-IS-07</t>
  </si>
  <si>
    <t>PE-IS-08</t>
  </si>
  <si>
    <t>PE-IS-09</t>
  </si>
  <si>
    <t>PE-IS-11</t>
  </si>
  <si>
    <t>PE-IS-12</t>
  </si>
  <si>
    <t>Imazalil-(allyl-d5)</t>
  </si>
  <si>
    <t>PE-IS-13</t>
  </si>
  <si>
    <t>PE-IS-14</t>
  </si>
  <si>
    <t>Terbutryn D5(ethyl D5)</t>
  </si>
  <si>
    <t>PE-IS-15</t>
  </si>
  <si>
    <t>PE-IS-16</t>
  </si>
  <si>
    <t>Comes dissolved in MeOH at 1 mg/ml</t>
  </si>
  <si>
    <t>Comes dissolved at 100 ppm!</t>
  </si>
  <si>
    <t>10 mg vial, not 5</t>
  </si>
  <si>
    <t>SQA1602</t>
  </si>
  <si>
    <t>SQA1738</t>
  </si>
  <si>
    <t>S1125</t>
  </si>
  <si>
    <t>S1400</t>
  </si>
  <si>
    <t>SQA1676</t>
  </si>
  <si>
    <t>ampule 100ppm already liquid</t>
  </si>
  <si>
    <r>
      <t xml:space="preserve">Se tiene que introducir en formato </t>
    </r>
    <r>
      <rPr>
        <b/>
        <sz val="10"/>
        <rFont val="Arial"/>
        <family val="2"/>
      </rPr>
      <t>m/d/y</t>
    </r>
    <r>
      <rPr>
        <sz val="10"/>
        <rFont val="Arial"/>
        <family val="2"/>
      </rPr>
      <t xml:space="preserve"> realmente</t>
    </r>
  </si>
  <si>
    <t>S1209</t>
  </si>
  <si>
    <t>SQA1622</t>
  </si>
  <si>
    <t>SQA1692</t>
  </si>
  <si>
    <t>SQA1623</t>
  </si>
  <si>
    <t>SQA1615</t>
  </si>
  <si>
    <t>S1138</t>
  </si>
  <si>
    <t>S1086</t>
  </si>
  <si>
    <t>S1349</t>
  </si>
  <si>
    <t>S1783</t>
  </si>
  <si>
    <t>S1208</t>
  </si>
  <si>
    <t>SQA1665</t>
  </si>
  <si>
    <t>S1135</t>
  </si>
  <si>
    <t>S1181</t>
  </si>
  <si>
    <t>Se peso la mitad y se diluyo en la mitad dek volumen</t>
  </si>
  <si>
    <t>S1295</t>
  </si>
  <si>
    <t>SQA1624</t>
  </si>
  <si>
    <t>S1222</t>
  </si>
  <si>
    <t>S1389</t>
  </si>
  <si>
    <t>S1424</t>
  </si>
  <si>
    <t>S1128</t>
  </si>
  <si>
    <t>S1201</t>
  </si>
  <si>
    <t>S1797</t>
  </si>
  <si>
    <t>SQA1663</t>
  </si>
  <si>
    <t>Nick/Andrea</t>
  </si>
  <si>
    <t>WL-11</t>
  </si>
  <si>
    <t>PE-20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</si>
</sst>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;@"/>
    <numFmt numFmtId="166" formatCode="dd/mm/yyyy;@"/>
    <numFmt numFmtId="167" formatCode="0.00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20"/>
      <color indexed="8"/>
      <name val="Arial"/>
      <family val="2"/>
    </font>
    <font>
      <b/>
      <sz val="20"/>
      <color indexed="9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sz val="9"/>
      <name val="Arial Narrow"/>
      <family val="2"/>
    </font>
    <font>
      <b/>
      <sz val="9"/>
      <color indexed="9"/>
      <name val="Arial Narrow"/>
      <family val="2"/>
    </font>
    <font>
      <b/>
      <i/>
      <sz val="10"/>
      <color indexed="23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 Narrow"/>
      <family val="2"/>
    </font>
    <font>
      <b/>
      <sz val="11"/>
      <color indexed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63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trike/>
      <sz val="10"/>
      <name val="Arial"/>
      <family val="2"/>
    </font>
    <font>
      <b/>
      <sz val="14"/>
      <color indexed="8"/>
      <name val="Arial"/>
      <family val="2"/>
    </font>
    <font>
      <sz val="10"/>
      <color rgb="FFFF000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b/>
      <i/>
      <sz val="10"/>
      <color indexed="63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b/>
      <sz val="9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0" fillId="0" borderId="0"/>
    <xf numFmtId="0" fontId="1" fillId="0" borderId="0"/>
  </cellStyleXfs>
  <cellXfs count="8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/>
    </xf>
    <xf numFmtId="0" fontId="5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3" xfId="0" applyBorder="1"/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14" fillId="0" borderId="12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/>
    <xf numFmtId="0" fontId="0" fillId="0" borderId="0" xfId="0" applyAlignment="1">
      <alignment horizontal="left" vertic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5" fillId="0" borderId="0" xfId="1"/>
    <xf numFmtId="22" fontId="5" fillId="0" borderId="0" xfId="0" applyNumberFormat="1" applyFont="1" applyAlignment="1">
      <alignment horizontal="left" vertic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22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4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/>
    </xf>
    <xf numFmtId="2" fontId="2" fillId="0" borderId="3" xfId="1" applyNumberFormat="1" applyFont="1" applyBorder="1" applyAlignment="1">
      <alignment horizontal="left"/>
    </xf>
    <xf numFmtId="0" fontId="2" fillId="0" borderId="0" xfId="1" applyFont="1"/>
    <xf numFmtId="0" fontId="16" fillId="0" borderId="1" xfId="0" applyFont="1" applyBorder="1" applyAlignment="1">
      <alignment horizontal="center"/>
    </xf>
    <xf numFmtId="2" fontId="2" fillId="0" borderId="3" xfId="1" applyNumberFormat="1" applyFont="1" applyBorder="1" applyAlignment="1">
      <alignment horizontal="left" vertical="center" wrapText="1"/>
    </xf>
    <xf numFmtId="0" fontId="3" fillId="0" borderId="1" xfId="1" applyFont="1" applyBorder="1"/>
    <xf numFmtId="0" fontId="25" fillId="0" borderId="0" xfId="0" applyFont="1"/>
    <xf numFmtId="0" fontId="25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1" applyFont="1" applyBorder="1"/>
    <xf numFmtId="2" fontId="2" fillId="0" borderId="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2" xfId="0" applyFont="1" applyBorder="1"/>
    <xf numFmtId="0" fontId="2" fillId="0" borderId="23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8" xfId="0" applyFont="1" applyBorder="1"/>
    <xf numFmtId="2" fontId="2" fillId="0" borderId="2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/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1" applyFont="1" applyBorder="1"/>
    <xf numFmtId="2" fontId="2" fillId="0" borderId="3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1" applyNumberFormat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0" borderId="1" xfId="1" applyBorder="1"/>
    <xf numFmtId="2" fontId="2" fillId="0" borderId="32" xfId="0" applyNumberFormat="1" applyFont="1" applyBorder="1" applyAlignment="1">
      <alignment horizontal="left"/>
    </xf>
    <xf numFmtId="2" fontId="2" fillId="0" borderId="23" xfId="0" applyNumberFormat="1" applyFont="1" applyBorder="1" applyAlignment="1">
      <alignment horizontal="left"/>
    </xf>
    <xf numFmtId="2" fontId="2" fillId="0" borderId="23" xfId="0" applyNumberFormat="1" applyFont="1" applyBorder="1" applyAlignment="1">
      <alignment horizontal="left" wrapText="1"/>
    </xf>
    <xf numFmtId="2" fontId="2" fillId="0" borderId="36" xfId="0" applyNumberFormat="1" applyFont="1" applyBorder="1" applyAlignment="1">
      <alignment horizontal="left"/>
    </xf>
    <xf numFmtId="0" fontId="2" fillId="0" borderId="10" xfId="0" applyFont="1" applyBorder="1"/>
    <xf numFmtId="2" fontId="2" fillId="0" borderId="8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38" xfId="0" applyFont="1" applyBorder="1"/>
    <xf numFmtId="0" fontId="5" fillId="0" borderId="2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/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8" fillId="10" borderId="21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0" fontId="13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8" fillId="10" borderId="29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7" fillId="10" borderId="50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5" xfId="0" applyBorder="1"/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29" fillId="0" borderId="3" xfId="0" applyFont="1" applyBorder="1"/>
    <xf numFmtId="0" fontId="2" fillId="0" borderId="19" xfId="0" applyFont="1" applyBorder="1" applyAlignment="1">
      <alignment horizontal="left" vertical="center"/>
    </xf>
    <xf numFmtId="0" fontId="0" fillId="0" borderId="2" xfId="0" applyBorder="1"/>
    <xf numFmtId="0" fontId="0" fillId="0" borderId="37" xfId="0" applyBorder="1"/>
    <xf numFmtId="0" fontId="0" fillId="0" borderId="5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52" xfId="0" applyFont="1" applyBorder="1" applyAlignment="1">
      <alignment horizontal="left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51" xfId="0" applyBorder="1"/>
    <xf numFmtId="0" fontId="0" fillId="0" borderId="26" xfId="0" applyBorder="1" applyAlignment="1">
      <alignment horizontal="center" vertical="center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32" fillId="0" borderId="0" xfId="0" applyFont="1"/>
    <xf numFmtId="2" fontId="2" fillId="0" borderId="3" xfId="0" applyNumberFormat="1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0" fillId="0" borderId="47" xfId="0" applyBorder="1"/>
    <xf numFmtId="0" fontId="2" fillId="0" borderId="34" xfId="0" applyFont="1" applyBorder="1" applyAlignment="1">
      <alignment horizontal="center"/>
    </xf>
    <xf numFmtId="0" fontId="2" fillId="0" borderId="56" xfId="0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" fillId="0" borderId="14" xfId="0" applyFont="1" applyBorder="1"/>
    <xf numFmtId="0" fontId="0" fillId="0" borderId="43" xfId="0" applyBorder="1"/>
    <xf numFmtId="0" fontId="0" fillId="0" borderId="62" xfId="0" applyBorder="1" applyAlignment="1">
      <alignment horizontal="center"/>
    </xf>
    <xf numFmtId="0" fontId="0" fillId="0" borderId="18" xfId="0" applyBorder="1"/>
    <xf numFmtId="0" fontId="2" fillId="0" borderId="4" xfId="0" applyFont="1" applyBorder="1" applyAlignment="1">
      <alignment horizontal="center" vertical="center"/>
    </xf>
    <xf numFmtId="2" fontId="13" fillId="7" borderId="3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0" fillId="0" borderId="44" xfId="0" applyBorder="1"/>
    <xf numFmtId="0" fontId="2" fillId="0" borderId="7" xfId="0" applyFont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61" xfId="0" applyBorder="1"/>
    <xf numFmtId="0" fontId="0" fillId="0" borderId="27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38" xfId="0" applyBorder="1"/>
    <xf numFmtId="0" fontId="0" fillId="0" borderId="59" xfId="0" applyBorder="1"/>
    <xf numFmtId="0" fontId="0" fillId="0" borderId="63" xfId="0" applyBorder="1"/>
    <xf numFmtId="0" fontId="0" fillId="0" borderId="12" xfId="0" applyBorder="1"/>
    <xf numFmtId="0" fontId="0" fillId="0" borderId="42" xfId="0" applyBorder="1"/>
    <xf numFmtId="0" fontId="0" fillId="0" borderId="58" xfId="0" applyBorder="1"/>
    <xf numFmtId="0" fontId="0" fillId="0" borderId="28" xfId="0" applyBorder="1" applyAlignment="1">
      <alignment horizontal="center" vertical="center"/>
    </xf>
    <xf numFmtId="14" fontId="0" fillId="0" borderId="61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0" fillId="0" borderId="1" xfId="0" applyFont="1" applyBorder="1"/>
    <xf numFmtId="0" fontId="30" fillId="0" borderId="8" xfId="0" applyFont="1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0" xfId="0" applyBorder="1"/>
    <xf numFmtId="0" fontId="0" fillId="0" borderId="40" xfId="0" applyBorder="1" applyAlignment="1">
      <alignment horizontal="center" vertical="center"/>
    </xf>
    <xf numFmtId="0" fontId="0" fillId="0" borderId="48" xfId="0" applyBorder="1"/>
    <xf numFmtId="0" fontId="0" fillId="0" borderId="39" xfId="0" applyBorder="1"/>
    <xf numFmtId="0" fontId="0" fillId="0" borderId="41" xfId="0" applyBorder="1"/>
    <xf numFmtId="0" fontId="2" fillId="0" borderId="40" xfId="0" applyFont="1" applyBorder="1" applyAlignment="1">
      <alignment horizontal="center"/>
    </xf>
    <xf numFmtId="0" fontId="30" fillId="0" borderId="9" xfId="0" applyFont="1" applyBorder="1"/>
    <xf numFmtId="2" fontId="2" fillId="0" borderId="1" xfId="1" applyNumberFormat="1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0" fontId="28" fillId="8" borderId="38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7" xfId="0" applyFont="1" applyBorder="1"/>
    <xf numFmtId="2" fontId="2" fillId="0" borderId="7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36" fillId="0" borderId="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2" fontId="5" fillId="0" borderId="1" xfId="1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5" fillId="20" borderId="0" xfId="0" applyFont="1" applyFill="1"/>
    <xf numFmtId="0" fontId="18" fillId="20" borderId="21" xfId="0" applyFont="1" applyFill="1" applyBorder="1" applyAlignment="1">
      <alignment horizontal="center" vertical="center" wrapText="1"/>
    </xf>
    <xf numFmtId="0" fontId="17" fillId="20" borderId="21" xfId="0" applyFont="1" applyFill="1" applyBorder="1" applyAlignment="1">
      <alignment horizontal="center" vertical="center" wrapText="1"/>
    </xf>
    <xf numFmtId="2" fontId="2" fillId="20" borderId="1" xfId="0" applyNumberFormat="1" applyFont="1" applyFill="1" applyBorder="1" applyAlignment="1">
      <alignment horizontal="center"/>
    </xf>
    <xf numFmtId="0" fontId="0" fillId="20" borderId="0" xfId="0" applyFill="1"/>
    <xf numFmtId="0" fontId="17" fillId="20" borderId="40" xfId="0" applyFont="1" applyFill="1" applyBorder="1" applyAlignment="1">
      <alignment horizontal="center" vertical="center" wrapText="1"/>
    </xf>
    <xf numFmtId="2" fontId="0" fillId="20" borderId="0" xfId="0" applyNumberFormat="1" applyFill="1"/>
    <xf numFmtId="2" fontId="18" fillId="20" borderId="21" xfId="0" applyNumberFormat="1" applyFont="1" applyFill="1" applyBorder="1" applyAlignment="1">
      <alignment horizontal="center" vertical="center" wrapText="1"/>
    </xf>
    <xf numFmtId="2" fontId="17" fillId="20" borderId="40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5" fillId="20" borderId="0" xfId="1" applyFill="1"/>
    <xf numFmtId="0" fontId="18" fillId="20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2" fontId="2" fillId="20" borderId="3" xfId="0" applyNumberFormat="1" applyFont="1" applyFill="1" applyBorder="1" applyAlignment="1">
      <alignment horizontal="center"/>
    </xf>
    <xf numFmtId="0" fontId="2" fillId="20" borderId="1" xfId="1" applyFont="1" applyFill="1" applyBorder="1" applyAlignment="1">
      <alignment horizontal="center" vertical="center"/>
    </xf>
    <xf numFmtId="2" fontId="2" fillId="20" borderId="1" xfId="1" applyNumberFormat="1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2" fontId="2" fillId="20" borderId="7" xfId="0" applyNumberFormat="1" applyFont="1" applyFill="1" applyBorder="1" applyAlignment="1">
      <alignment horizontal="center" vertical="center"/>
    </xf>
    <xf numFmtId="0" fontId="41" fillId="20" borderId="20" xfId="0" applyFont="1" applyFill="1" applyBorder="1" applyAlignment="1">
      <alignment horizontal="center" vertical="center" wrapText="1"/>
    </xf>
    <xf numFmtId="0" fontId="41" fillId="20" borderId="22" xfId="0" applyFont="1" applyFill="1" applyBorder="1" applyAlignment="1">
      <alignment horizontal="center" vertical="center" wrapText="1"/>
    </xf>
    <xf numFmtId="0" fontId="42" fillId="20" borderId="39" xfId="0" applyFont="1" applyFill="1" applyBorder="1" applyAlignment="1">
      <alignment horizontal="center" vertical="center" wrapText="1"/>
    </xf>
    <xf numFmtId="0" fontId="42" fillId="20" borderId="41" xfId="0" applyFont="1" applyFill="1" applyBorder="1" applyAlignment="1">
      <alignment horizontal="center" vertical="center" wrapText="1"/>
    </xf>
    <xf numFmtId="2" fontId="2" fillId="20" borderId="8" xfId="0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2" fontId="5" fillId="20" borderId="1" xfId="1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20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2" fontId="2" fillId="20" borderId="4" xfId="0" applyNumberFormat="1" applyFont="1" applyFill="1" applyBorder="1" applyAlignment="1">
      <alignment horizontal="center"/>
    </xf>
    <xf numFmtId="0" fontId="0" fillId="0" borderId="66" xfId="0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42" xfId="0" applyFont="1" applyBorder="1"/>
    <xf numFmtId="0" fontId="2" fillId="0" borderId="56" xfId="0" applyFont="1" applyBorder="1"/>
    <xf numFmtId="166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3" fillId="0" borderId="3" xfId="1" applyFont="1" applyBorder="1"/>
    <xf numFmtId="0" fontId="2" fillId="0" borderId="43" xfId="0" applyFont="1" applyBorder="1"/>
    <xf numFmtId="0" fontId="25" fillId="0" borderId="0" xfId="0" applyFont="1" applyAlignment="1">
      <alignment horizontal="left"/>
    </xf>
    <xf numFmtId="22" fontId="5" fillId="0" borderId="0" xfId="0" applyNumberFormat="1" applyFont="1" applyAlignment="1">
      <alignment horizontal="left"/>
    </xf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9" borderId="3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14" fontId="15" fillId="0" borderId="0" xfId="0" applyNumberFormat="1" applyFont="1" applyAlignment="1">
      <alignment horizontal="left"/>
    </xf>
    <xf numFmtId="0" fontId="2" fillId="18" borderId="0" xfId="1" applyFont="1" applyFill="1"/>
    <xf numFmtId="0" fontId="0" fillId="18" borderId="0" xfId="0" applyFill="1"/>
    <xf numFmtId="0" fontId="0" fillId="0" borderId="35" xfId="0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6" xfId="0" applyBorder="1" applyAlignment="1">
      <alignment horizontal="center"/>
    </xf>
    <xf numFmtId="0" fontId="14" fillId="0" borderId="42" xfId="0" applyFont="1" applyBorder="1" applyAlignment="1">
      <alignment horizontal="right"/>
    </xf>
    <xf numFmtId="14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64" xfId="0" applyNumberFormat="1" applyBorder="1"/>
    <xf numFmtId="14" fontId="0" fillId="0" borderId="64" xfId="0" applyNumberFormat="1" applyBorder="1" applyAlignment="1">
      <alignment horizontal="center"/>
    </xf>
    <xf numFmtId="14" fontId="0" fillId="0" borderId="68" xfId="0" applyNumberFormat="1" applyBorder="1" applyAlignment="1">
      <alignment horizontal="center"/>
    </xf>
    <xf numFmtId="14" fontId="0" fillId="0" borderId="43" xfId="0" applyNumberFormat="1" applyBorder="1"/>
    <xf numFmtId="14" fontId="0" fillId="0" borderId="42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/>
    </xf>
    <xf numFmtId="14" fontId="0" fillId="0" borderId="58" xfId="0" applyNumberFormat="1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14" fillId="0" borderId="60" xfId="0" applyFont="1" applyBorder="1" applyAlignment="1">
      <alignment horizontal="right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17" fontId="7" fillId="0" borderId="57" xfId="0" applyNumberFormat="1" applyFont="1" applyBorder="1" applyAlignment="1">
      <alignment horizontal="center"/>
    </xf>
    <xf numFmtId="17" fontId="2" fillId="0" borderId="57" xfId="0" applyNumberFormat="1" applyFont="1" applyBorder="1" applyAlignment="1">
      <alignment horizontal="center"/>
    </xf>
    <xf numFmtId="0" fontId="31" fillId="0" borderId="57" xfId="0" applyFont="1" applyBorder="1" applyAlignment="1">
      <alignment horizontal="center" vertical="center"/>
    </xf>
    <xf numFmtId="17" fontId="31" fillId="0" borderId="57" xfId="0" applyNumberFormat="1" applyFont="1" applyBorder="1" applyAlignment="1">
      <alignment horizontal="center"/>
    </xf>
    <xf numFmtId="0" fontId="0" fillId="0" borderId="55" xfId="0" applyBorder="1"/>
    <xf numFmtId="0" fontId="0" fillId="0" borderId="55" xfId="0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7" xfId="0" applyBorder="1"/>
    <xf numFmtId="0" fontId="0" fillId="0" borderId="69" xfId="0" applyBorder="1"/>
    <xf numFmtId="0" fontId="0" fillId="0" borderId="6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0" borderId="66" xfId="0" applyFont="1" applyBorder="1"/>
    <xf numFmtId="0" fontId="0" fillId="0" borderId="62" xfId="0" applyBorder="1"/>
    <xf numFmtId="0" fontId="0" fillId="0" borderId="28" xfId="0" applyBorder="1"/>
    <xf numFmtId="0" fontId="14" fillId="0" borderId="38" xfId="0" applyFont="1" applyBorder="1" applyAlignment="1">
      <alignment horizontal="right"/>
    </xf>
    <xf numFmtId="0" fontId="31" fillId="0" borderId="4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14" fillId="3" borderId="5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9" fillId="0" borderId="1" xfId="0" applyFont="1" applyBorder="1"/>
    <xf numFmtId="14" fontId="2" fillId="0" borderId="1" xfId="0" applyNumberFormat="1" applyFont="1" applyBorder="1" applyAlignment="1">
      <alignment horizontal="left"/>
    </xf>
    <xf numFmtId="164" fontId="2" fillId="20" borderId="1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0" fontId="2" fillId="0" borderId="35" xfId="0" applyFont="1" applyBorder="1"/>
    <xf numFmtId="0" fontId="30" fillId="0" borderId="4" xfId="0" applyFont="1" applyBorder="1"/>
    <xf numFmtId="0" fontId="0" fillId="0" borderId="50" xfId="0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64" xfId="0" applyFont="1" applyBorder="1"/>
    <xf numFmtId="0" fontId="0" fillId="0" borderId="56" xfId="0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2" fillId="0" borderId="19" xfId="0" applyFont="1" applyBorder="1"/>
    <xf numFmtId="0" fontId="2" fillId="0" borderId="50" xfId="0" applyFont="1" applyBorder="1"/>
    <xf numFmtId="0" fontId="29" fillId="0" borderId="7" xfId="0" applyFont="1" applyBorder="1"/>
    <xf numFmtId="0" fontId="15" fillId="0" borderId="0" xfId="0" applyFont="1"/>
    <xf numFmtId="0" fontId="6" fillId="0" borderId="1" xfId="0" applyFont="1" applyBorder="1"/>
    <xf numFmtId="0" fontId="6" fillId="0" borderId="7" xfId="0" applyFont="1" applyBorder="1"/>
    <xf numFmtId="0" fontId="33" fillId="2" borderId="5" xfId="0" applyFont="1" applyFill="1" applyBorder="1" applyAlignment="1">
      <alignment vertical="center" textRotation="255" wrapText="1"/>
    </xf>
    <xf numFmtId="0" fontId="33" fillId="2" borderId="33" xfId="0" applyFont="1" applyFill="1" applyBorder="1" applyAlignment="1">
      <alignment vertical="center" textRotation="255" wrapText="1"/>
    </xf>
    <xf numFmtId="2" fontId="2" fillId="0" borderId="26" xfId="0" applyNumberFormat="1" applyFont="1" applyBorder="1" applyAlignment="1">
      <alignment horizontal="center"/>
    </xf>
    <xf numFmtId="0" fontId="43" fillId="0" borderId="0" xfId="0" applyFont="1"/>
    <xf numFmtId="1" fontId="2" fillId="22" borderId="1" xfId="0" applyNumberFormat="1" applyFont="1" applyFill="1" applyBorder="1" applyAlignment="1">
      <alignment horizontal="center"/>
    </xf>
    <xf numFmtId="2" fontId="2" fillId="22" borderId="1" xfId="0" applyNumberFormat="1" applyFont="1" applyFill="1" applyBorder="1" applyAlignment="1">
      <alignment horizontal="center"/>
    </xf>
    <xf numFmtId="2" fontId="2" fillId="22" borderId="11" xfId="1" applyNumberFormat="1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16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36" xfId="0" applyFont="1" applyBorder="1" applyAlignment="1">
      <alignment horizontal="left"/>
    </xf>
    <xf numFmtId="0" fontId="2" fillId="17" borderId="13" xfId="0" applyFont="1" applyFill="1" applyBorder="1" applyAlignment="1">
      <alignment horizontal="left"/>
    </xf>
    <xf numFmtId="0" fontId="0" fillId="17" borderId="50" xfId="0" applyFill="1" applyBorder="1"/>
    <xf numFmtId="0" fontId="0" fillId="17" borderId="40" xfId="0" applyFill="1" applyBorder="1" applyAlignment="1">
      <alignment horizontal="center"/>
    </xf>
    <xf numFmtId="0" fontId="2" fillId="17" borderId="40" xfId="0" applyFont="1" applyFill="1" applyBorder="1" applyAlignment="1">
      <alignment horizontal="center"/>
    </xf>
    <xf numFmtId="0" fontId="0" fillId="17" borderId="40" xfId="0" applyFill="1" applyBorder="1"/>
    <xf numFmtId="0" fontId="0" fillId="17" borderId="48" xfId="0" applyFill="1" applyBorder="1" applyAlignment="1">
      <alignment horizontal="center"/>
    </xf>
    <xf numFmtId="0" fontId="0" fillId="17" borderId="41" xfId="0" applyFill="1" applyBorder="1" applyAlignment="1">
      <alignment horizontal="center"/>
    </xf>
    <xf numFmtId="0" fontId="0" fillId="17" borderId="47" xfId="0" applyFill="1" applyBorder="1" applyAlignment="1">
      <alignment horizontal="center"/>
    </xf>
    <xf numFmtId="0" fontId="0" fillId="17" borderId="40" xfId="0" applyFill="1" applyBorder="1" applyAlignment="1">
      <alignment horizontal="center" vertical="center"/>
    </xf>
    <xf numFmtId="0" fontId="0" fillId="17" borderId="48" xfId="0" applyFill="1" applyBorder="1"/>
    <xf numFmtId="0" fontId="0" fillId="17" borderId="39" xfId="0" applyFill="1" applyBorder="1"/>
    <xf numFmtId="0" fontId="0" fillId="17" borderId="41" xfId="0" applyFill="1" applyBorder="1"/>
    <xf numFmtId="0" fontId="0" fillId="17" borderId="47" xfId="0" applyFill="1" applyBorder="1"/>
    <xf numFmtId="0" fontId="0" fillId="17" borderId="8" xfId="0" applyFill="1" applyBorder="1" applyAlignment="1">
      <alignment horizontal="center"/>
    </xf>
    <xf numFmtId="0" fontId="0" fillId="17" borderId="46" xfId="0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16" xfId="0" applyFont="1" applyBorder="1"/>
    <xf numFmtId="0" fontId="0" fillId="0" borderId="12" xfId="0" applyBorder="1" applyAlignment="1">
      <alignment horizontal="center"/>
    </xf>
    <xf numFmtId="0" fontId="0" fillId="0" borderId="69" xfId="0" applyBorder="1" applyAlignment="1">
      <alignment horizontal="center"/>
    </xf>
    <xf numFmtId="14" fontId="25" fillId="0" borderId="0" xfId="0" applyNumberFormat="1" applyFont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13" borderId="6" xfId="0" applyFont="1" applyFill="1" applyBorder="1" applyAlignment="1">
      <alignment vertical="center" wrapText="1"/>
    </xf>
    <xf numFmtId="14" fontId="0" fillId="0" borderId="8" xfId="0" applyNumberForma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0" fillId="0" borderId="0" xfId="0" applyNumberFormat="1"/>
    <xf numFmtId="14" fontId="0" fillId="0" borderId="1" xfId="0" applyNumberFormat="1" applyBorder="1" applyAlignment="1">
      <alignment horizontal="left"/>
    </xf>
    <xf numFmtId="22" fontId="0" fillId="0" borderId="0" xfId="0" applyNumberFormat="1"/>
    <xf numFmtId="22" fontId="2" fillId="0" borderId="0" xfId="0" applyNumberFormat="1" applyFont="1"/>
    <xf numFmtId="2" fontId="2" fillId="0" borderId="12" xfId="1" applyNumberFormat="1" applyFont="1" applyBorder="1" applyAlignment="1">
      <alignment horizontal="left" vertical="center" wrapText="1"/>
    </xf>
    <xf numFmtId="0" fontId="29" fillId="0" borderId="56" xfId="0" applyFont="1" applyBorder="1"/>
    <xf numFmtId="0" fontId="0" fillId="17" borderId="0" xfId="0" applyFill="1" applyAlignment="1">
      <alignment horizontal="center"/>
    </xf>
    <xf numFmtId="0" fontId="0" fillId="17" borderId="0" xfId="0" applyFill="1"/>
    <xf numFmtId="0" fontId="0" fillId="17" borderId="61" xfId="0" applyFill="1" applyBorder="1"/>
    <xf numFmtId="0" fontId="0" fillId="17" borderId="21" xfId="0" applyFill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0" fontId="2" fillId="0" borderId="37" xfId="0" applyFont="1" applyBorder="1"/>
    <xf numFmtId="2" fontId="2" fillId="0" borderId="4" xfId="0" applyNumberFormat="1" applyFont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47" fillId="0" borderId="8" xfId="0" applyFont="1" applyBorder="1" applyAlignment="1">
      <alignment horizontal="center"/>
    </xf>
    <xf numFmtId="0" fontId="5" fillId="0" borderId="0" xfId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2" fontId="47" fillId="0" borderId="1" xfId="0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left"/>
    </xf>
    <xf numFmtId="0" fontId="2" fillId="17" borderId="0" xfId="0" applyFont="1" applyFill="1" applyAlignment="1">
      <alignment horizontal="center"/>
    </xf>
    <xf numFmtId="0" fontId="2" fillId="19" borderId="1" xfId="0" applyFont="1" applyFill="1" applyBorder="1" applyAlignment="1">
      <alignment horizontal="left" vertical="center"/>
    </xf>
    <xf numFmtId="0" fontId="2" fillId="19" borderId="1" xfId="0" applyFont="1" applyFill="1" applyBorder="1"/>
    <xf numFmtId="2" fontId="2" fillId="19" borderId="1" xfId="0" applyNumberFormat="1" applyFont="1" applyFill="1" applyBorder="1" applyAlignment="1">
      <alignment horizontal="left"/>
    </xf>
    <xf numFmtId="0" fontId="4" fillId="23" borderId="1" xfId="0" applyFont="1" applyFill="1" applyBorder="1" applyAlignment="1">
      <alignment vertical="center" wrapText="1"/>
    </xf>
    <xf numFmtId="2" fontId="47" fillId="0" borderId="1" xfId="0" applyNumberFormat="1" applyFont="1" applyBorder="1" applyAlignment="1">
      <alignment horizontal="left"/>
    </xf>
    <xf numFmtId="2" fontId="4" fillId="7" borderId="47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66" xfId="0" applyNumberFormat="1" applyFont="1" applyBorder="1" applyAlignment="1">
      <alignment horizontal="center" vertical="center"/>
    </xf>
    <xf numFmtId="2" fontId="2" fillId="0" borderId="6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0" fontId="32" fillId="0" borderId="2" xfId="0" applyFont="1" applyBorder="1"/>
    <xf numFmtId="0" fontId="2" fillId="5" borderId="2" xfId="0" applyFont="1" applyFill="1" applyBorder="1"/>
    <xf numFmtId="2" fontId="2" fillId="0" borderId="72" xfId="0" applyNumberFormat="1" applyFont="1" applyBorder="1" applyAlignment="1">
      <alignment horizontal="center"/>
    </xf>
    <xf numFmtId="2" fontId="2" fillId="0" borderId="73" xfId="0" applyNumberFormat="1" applyFont="1" applyBorder="1" applyAlignment="1">
      <alignment horizontal="center"/>
    </xf>
    <xf numFmtId="2" fontId="2" fillId="0" borderId="7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5" fillId="0" borderId="4" xfId="0" applyFont="1" applyBorder="1"/>
    <xf numFmtId="0" fontId="2" fillId="16" borderId="1" xfId="0" applyFont="1" applyFill="1" applyBorder="1" applyAlignment="1">
      <alignment horizontal="center"/>
    </xf>
    <xf numFmtId="14" fontId="5" fillId="16" borderId="1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2" fontId="2" fillId="5" borderId="4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166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32" fillId="0" borderId="37" xfId="0" applyFont="1" applyBorder="1"/>
    <xf numFmtId="0" fontId="32" fillId="0" borderId="4" xfId="0" applyFont="1" applyBorder="1"/>
    <xf numFmtId="0" fontId="2" fillId="16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/>
    </xf>
    <xf numFmtId="3" fontId="5" fillId="20" borderId="1" xfId="0" applyNumberFormat="1" applyFont="1" applyFill="1" applyBorder="1" applyAlignment="1">
      <alignment horizontal="center"/>
    </xf>
    <xf numFmtId="0" fontId="13" fillId="20" borderId="21" xfId="0" applyFont="1" applyFill="1" applyBorder="1" applyAlignment="1">
      <alignment horizontal="center" vertical="center" wrapText="1"/>
    </xf>
    <xf numFmtId="2" fontId="13" fillId="20" borderId="21" xfId="0" applyNumberFormat="1" applyFont="1" applyFill="1" applyBorder="1" applyAlignment="1">
      <alignment horizontal="center" vertical="center" wrapText="1"/>
    </xf>
    <xf numFmtId="0" fontId="4" fillId="20" borderId="40" xfId="0" applyFont="1" applyFill="1" applyBorder="1" applyAlignment="1">
      <alignment horizontal="center" vertical="center" wrapText="1"/>
    </xf>
    <xf numFmtId="2" fontId="4" fillId="20" borderId="40" xfId="0" applyNumberFormat="1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48" fillId="0" borderId="1" xfId="0" applyFont="1" applyBorder="1"/>
    <xf numFmtId="0" fontId="29" fillId="0" borderId="19" xfId="0" applyFont="1" applyBorder="1"/>
    <xf numFmtId="0" fontId="2" fillId="0" borderId="52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24" borderId="1" xfId="0" applyFill="1" applyBorder="1"/>
    <xf numFmtId="0" fontId="2" fillId="24" borderId="1" xfId="0" applyFont="1" applyFill="1" applyBorder="1"/>
    <xf numFmtId="0" fontId="5" fillId="0" borderId="7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2" fontId="4" fillId="16" borderId="23" xfId="0" applyNumberFormat="1" applyFont="1" applyFill="1" applyBorder="1" applyAlignment="1">
      <alignment horizontal="center"/>
    </xf>
    <xf numFmtId="14" fontId="2" fillId="0" borderId="0" xfId="0" applyNumberFormat="1" applyFont="1"/>
    <xf numFmtId="0" fontId="38" fillId="0" borderId="1" xfId="0" applyFont="1" applyBorder="1" applyAlignment="1">
      <alignment horizontal="left" vertical="center"/>
    </xf>
    <xf numFmtId="2" fontId="2" fillId="0" borderId="42" xfId="1" applyNumberFormat="1" applyFont="1" applyBorder="1" applyAlignment="1">
      <alignment horizontal="left" vertical="center" wrapText="1"/>
    </xf>
    <xf numFmtId="2" fontId="2" fillId="22" borderId="10" xfId="1" applyNumberFormat="1" applyFont="1" applyFill="1" applyBorder="1" applyAlignment="1">
      <alignment horizontal="left"/>
    </xf>
    <xf numFmtId="2" fontId="2" fillId="22" borderId="12" xfId="1" applyNumberFormat="1" applyFont="1" applyFill="1" applyBorder="1" applyAlignment="1">
      <alignment horizontal="left" vertical="center" wrapText="1"/>
    </xf>
    <xf numFmtId="2" fontId="38" fillId="20" borderId="1" xfId="0" applyNumberFormat="1" applyFont="1" applyFill="1" applyBorder="1" applyAlignment="1">
      <alignment horizontal="center"/>
    </xf>
    <xf numFmtId="0" fontId="0" fillId="16" borderId="0" xfId="0" applyFill="1" applyAlignment="1">
      <alignment horizontal="left" vertical="center"/>
    </xf>
    <xf numFmtId="0" fontId="5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11" xfId="0" applyFont="1" applyBorder="1"/>
    <xf numFmtId="0" fontId="2" fillId="16" borderId="0" xfId="0" applyFont="1" applyFill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49" fillId="0" borderId="1" xfId="0" applyFont="1" applyBorder="1"/>
    <xf numFmtId="2" fontId="2" fillId="16" borderId="1" xfId="0" applyNumberFormat="1" applyFont="1" applyFill="1" applyBorder="1" applyAlignment="1">
      <alignment horizontal="left"/>
    </xf>
    <xf numFmtId="2" fontId="51" fillId="0" borderId="1" xfId="0" applyNumberFormat="1" applyFont="1" applyBorder="1" applyAlignment="1">
      <alignment horizontal="center"/>
    </xf>
    <xf numFmtId="0" fontId="0" fillId="0" borderId="56" xfId="0" applyBorder="1" applyAlignment="1">
      <alignment horizontal="left"/>
    </xf>
    <xf numFmtId="0" fontId="2" fillId="0" borderId="25" xfId="0" applyFont="1" applyBorder="1"/>
    <xf numFmtId="0" fontId="2" fillId="0" borderId="4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1" fontId="2" fillId="5" borderId="7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" fillId="5" borderId="7" xfId="0" applyFont="1" applyFill="1" applyBorder="1"/>
    <xf numFmtId="0" fontId="2" fillId="16" borderId="1" xfId="0" applyFont="1" applyFill="1" applyBorder="1" applyAlignment="1">
      <alignment horizontal="left" vertical="center"/>
    </xf>
    <xf numFmtId="2" fontId="2" fillId="16" borderId="23" xfId="0" applyNumberFormat="1" applyFont="1" applyFill="1" applyBorder="1" applyAlignment="1">
      <alignment horizontal="left"/>
    </xf>
    <xf numFmtId="164" fontId="2" fillId="20" borderId="4" xfId="0" applyNumberFormat="1" applyFont="1" applyFill="1" applyBorder="1" applyAlignment="1">
      <alignment horizontal="center"/>
    </xf>
    <xf numFmtId="14" fontId="0" fillId="0" borderId="2" xfId="0" applyNumberFormat="1" applyBorder="1"/>
    <xf numFmtId="0" fontId="0" fillId="16" borderId="1" xfId="0" applyFill="1" applyBorder="1"/>
    <xf numFmtId="0" fontId="2" fillId="0" borderId="26" xfId="0" applyFont="1" applyBorder="1"/>
    <xf numFmtId="14" fontId="38" fillId="0" borderId="7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2" fillId="21" borderId="2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0" fontId="2" fillId="22" borderId="1" xfId="0" applyFont="1" applyFill="1" applyBorder="1"/>
    <xf numFmtId="0" fontId="2" fillId="22" borderId="2" xfId="0" applyFont="1" applyFill="1" applyBorder="1"/>
    <xf numFmtId="0" fontId="2" fillId="22" borderId="1" xfId="0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center" vertical="center"/>
    </xf>
    <xf numFmtId="166" fontId="2" fillId="22" borderId="7" xfId="0" applyNumberFormat="1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6" fillId="22" borderId="1" xfId="0" applyFont="1" applyFill="1" applyBorder="1"/>
    <xf numFmtId="2" fontId="2" fillId="22" borderId="2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0" fontId="32" fillId="22" borderId="2" xfId="0" applyFont="1" applyFill="1" applyBorder="1"/>
    <xf numFmtId="0" fontId="32" fillId="22" borderId="1" xfId="0" applyFont="1" applyFill="1" applyBorder="1"/>
    <xf numFmtId="0" fontId="32" fillId="22" borderId="0" xfId="0" applyFont="1" applyFill="1"/>
    <xf numFmtId="0" fontId="2" fillId="0" borderId="7" xfId="0" applyFont="1" applyBorder="1" applyAlignment="1">
      <alignment wrapText="1"/>
    </xf>
    <xf numFmtId="0" fontId="0" fillId="16" borderId="0" xfId="0" applyFill="1" applyAlignment="1">
      <alignment horizontal="left"/>
    </xf>
    <xf numFmtId="0" fontId="2" fillId="16" borderId="0" xfId="0" applyFont="1" applyFill="1" applyAlignment="1">
      <alignment horizontal="left"/>
    </xf>
    <xf numFmtId="0" fontId="5" fillId="16" borderId="1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left"/>
    </xf>
    <xf numFmtId="0" fontId="2" fillId="16" borderId="2" xfId="0" applyFont="1" applyFill="1" applyBorder="1" applyAlignment="1">
      <alignment horizontal="left"/>
    </xf>
    <xf numFmtId="0" fontId="52" fillId="23" borderId="1" xfId="0" applyFont="1" applyFill="1" applyBorder="1" applyAlignment="1">
      <alignment horizontal="center" vertical="center" wrapText="1"/>
    </xf>
    <xf numFmtId="0" fontId="53" fillId="23" borderId="1" xfId="0" applyFont="1" applyFill="1" applyBorder="1" applyAlignment="1">
      <alignment horizontal="center" vertical="center" wrapText="1"/>
    </xf>
    <xf numFmtId="166" fontId="53" fillId="23" borderId="1" xfId="0" applyNumberFormat="1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5" fillId="25" borderId="39" xfId="0" applyFont="1" applyFill="1" applyBorder="1" applyAlignment="1">
      <alignment horizontal="center" vertical="center" wrapText="1"/>
    </xf>
    <xf numFmtId="0" fontId="55" fillId="25" borderId="50" xfId="0" applyFont="1" applyFill="1" applyBorder="1" applyAlignment="1">
      <alignment horizontal="center" vertical="center" wrapText="1"/>
    </xf>
    <xf numFmtId="0" fontId="55" fillId="25" borderId="40" xfId="0" applyFont="1" applyFill="1" applyBorder="1" applyAlignment="1">
      <alignment horizontal="center" vertical="center" wrapText="1"/>
    </xf>
    <xf numFmtId="0" fontId="42" fillId="25" borderId="40" xfId="0" applyFont="1" applyFill="1" applyBorder="1" applyAlignment="1">
      <alignment horizontal="center" vertical="center" wrapText="1"/>
    </xf>
    <xf numFmtId="14" fontId="42" fillId="25" borderId="40" xfId="0" applyNumberFormat="1" applyFont="1" applyFill="1" applyBorder="1" applyAlignment="1">
      <alignment horizontal="center" vertical="center" wrapText="1"/>
    </xf>
    <xf numFmtId="0" fontId="42" fillId="25" borderId="48" xfId="0" applyFont="1" applyFill="1" applyBorder="1" applyAlignment="1">
      <alignment horizontal="center" vertical="center" wrapText="1"/>
    </xf>
    <xf numFmtId="0" fontId="41" fillId="25" borderId="39" xfId="0" applyFont="1" applyFill="1" applyBorder="1" applyAlignment="1">
      <alignment horizontal="center" vertical="center" wrapText="1"/>
    </xf>
    <xf numFmtId="0" fontId="41" fillId="25" borderId="41" xfId="0" applyFont="1" applyFill="1" applyBorder="1" applyAlignment="1">
      <alignment horizontal="center" vertical="center" wrapText="1"/>
    </xf>
    <xf numFmtId="0" fontId="18" fillId="25" borderId="20" xfId="0" applyFont="1" applyFill="1" applyBorder="1" applyAlignment="1">
      <alignment horizontal="center" vertical="center" wrapText="1"/>
    </xf>
    <xf numFmtId="0" fontId="18" fillId="25" borderId="21" xfId="0" applyFont="1" applyFill="1" applyBorder="1" applyAlignment="1">
      <alignment horizontal="center" vertical="center" wrapText="1"/>
    </xf>
    <xf numFmtId="0" fontId="18" fillId="25" borderId="29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2" fontId="41" fillId="25" borderId="30" xfId="0" applyNumberFormat="1" applyFont="1" applyFill="1" applyBorder="1" applyAlignment="1">
      <alignment horizontal="center" vertical="center" wrapText="1"/>
    </xf>
    <xf numFmtId="2" fontId="42" fillId="25" borderId="13" xfId="0" applyNumberFormat="1" applyFont="1" applyFill="1" applyBorder="1" applyAlignment="1">
      <alignment horizontal="center" vertical="center" wrapText="1"/>
    </xf>
    <xf numFmtId="0" fontId="4" fillId="26" borderId="5" xfId="0" applyFont="1" applyFill="1" applyBorder="1" applyAlignment="1">
      <alignment horizontal="left" vertical="center" wrapText="1"/>
    </xf>
    <xf numFmtId="0" fontId="4" fillId="26" borderId="4" xfId="0" applyFont="1" applyFill="1" applyBorder="1" applyAlignment="1">
      <alignment horizontal="center" vertical="center" wrapText="1"/>
    </xf>
    <xf numFmtId="0" fontId="4" fillId="26" borderId="50" xfId="0" applyFont="1" applyFill="1" applyBorder="1" applyAlignment="1">
      <alignment horizontal="center" vertical="center" wrapText="1"/>
    </xf>
    <xf numFmtId="0" fontId="4" fillId="26" borderId="40" xfId="0" applyFont="1" applyFill="1" applyBorder="1" applyAlignment="1">
      <alignment horizontal="center" vertical="center" wrapText="1"/>
    </xf>
    <xf numFmtId="14" fontId="4" fillId="26" borderId="40" xfId="0" applyNumberFormat="1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 wrapText="1"/>
    </xf>
    <xf numFmtId="2" fontId="4" fillId="26" borderId="40" xfId="0" applyNumberFormat="1" applyFont="1" applyFill="1" applyBorder="1" applyAlignment="1">
      <alignment horizontal="center" vertical="center" wrapText="1"/>
    </xf>
    <xf numFmtId="0" fontId="13" fillId="26" borderId="20" xfId="0" applyFont="1" applyFill="1" applyBorder="1" applyAlignment="1">
      <alignment horizontal="center" vertical="center" wrapText="1"/>
    </xf>
    <xf numFmtId="0" fontId="13" fillId="26" borderId="21" xfId="0" applyFont="1" applyFill="1" applyBorder="1" applyAlignment="1">
      <alignment horizontal="center" vertical="center" wrapText="1"/>
    </xf>
    <xf numFmtId="2" fontId="13" fillId="26" borderId="21" xfId="0" applyNumberFormat="1" applyFont="1" applyFill="1" applyBorder="1" applyAlignment="1">
      <alignment horizontal="center" vertical="center" wrapText="1"/>
    </xf>
    <xf numFmtId="2" fontId="13" fillId="26" borderId="22" xfId="0" applyNumberFormat="1" applyFont="1" applyFill="1" applyBorder="1" applyAlignment="1">
      <alignment horizontal="center" vertical="center" wrapText="1"/>
    </xf>
    <xf numFmtId="2" fontId="4" fillId="26" borderId="41" xfId="0" applyNumberFormat="1" applyFont="1" applyFill="1" applyBorder="1" applyAlignment="1">
      <alignment horizontal="center" vertical="center" wrapText="1"/>
    </xf>
    <xf numFmtId="0" fontId="17" fillId="27" borderId="39" xfId="0" applyFont="1" applyFill="1" applyBorder="1" applyAlignment="1">
      <alignment horizontal="left" vertical="center" wrapText="1"/>
    </xf>
    <xf numFmtId="0" fontId="17" fillId="27" borderId="39" xfId="0" applyFont="1" applyFill="1" applyBorder="1" applyAlignment="1">
      <alignment horizontal="center" vertical="center" wrapText="1"/>
    </xf>
    <xf numFmtId="0" fontId="17" fillId="27" borderId="40" xfId="0" applyFont="1" applyFill="1" applyBorder="1" applyAlignment="1">
      <alignment horizontal="center" vertical="center" wrapText="1"/>
    </xf>
    <xf numFmtId="14" fontId="17" fillId="27" borderId="40" xfId="0" applyNumberFormat="1" applyFont="1" applyFill="1" applyBorder="1" applyAlignment="1">
      <alignment horizontal="center" vertical="center" wrapText="1"/>
    </xf>
    <xf numFmtId="0" fontId="24" fillId="27" borderId="40" xfId="0" applyFont="1" applyFill="1" applyBorder="1" applyAlignment="1">
      <alignment horizontal="center" vertical="center" wrapText="1"/>
    </xf>
    <xf numFmtId="0" fontId="13" fillId="27" borderId="21" xfId="0" applyFont="1" applyFill="1" applyBorder="1" applyAlignment="1">
      <alignment horizontal="center" vertical="center" wrapText="1"/>
    </xf>
    <xf numFmtId="0" fontId="13" fillId="27" borderId="22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left" vertical="center" wrapText="1"/>
    </xf>
    <xf numFmtId="0" fontId="53" fillId="28" borderId="21" xfId="0" applyFont="1" applyFill="1" applyBorder="1" applyAlignment="1">
      <alignment horizontal="center" vertical="center" wrapText="1"/>
    </xf>
    <xf numFmtId="14" fontId="53" fillId="28" borderId="40" xfId="0" applyNumberFormat="1" applyFont="1" applyFill="1" applyBorder="1" applyAlignment="1">
      <alignment horizontal="center" vertical="center" wrapText="1"/>
    </xf>
    <xf numFmtId="0" fontId="53" fillId="28" borderId="40" xfId="0" applyFont="1" applyFill="1" applyBorder="1" applyAlignment="1">
      <alignment horizontal="center" vertical="center" wrapText="1"/>
    </xf>
    <xf numFmtId="0" fontId="54" fillId="28" borderId="21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1" xfId="0" applyFont="1" applyFill="1" applyBorder="1" applyAlignment="1">
      <alignment horizontal="center" vertical="center" wrapText="1"/>
    </xf>
    <xf numFmtId="0" fontId="54" fillId="28" borderId="29" xfId="0" applyFont="1" applyFill="1" applyBorder="1" applyAlignment="1">
      <alignment horizontal="center" vertical="center" wrapText="1"/>
    </xf>
    <xf numFmtId="0" fontId="54" fillId="28" borderId="30" xfId="0" applyFont="1" applyFill="1" applyBorder="1" applyAlignment="1">
      <alignment horizontal="center" vertical="center" wrapText="1"/>
    </xf>
    <xf numFmtId="0" fontId="53" fillId="28" borderId="29" xfId="0" applyFont="1" applyFill="1" applyBorder="1" applyAlignment="1">
      <alignment horizontal="center" vertical="center" wrapText="1"/>
    </xf>
    <xf numFmtId="0" fontId="53" fillId="28" borderId="30" xfId="0" applyFont="1" applyFill="1" applyBorder="1" applyAlignment="1">
      <alignment horizontal="center" vertical="center" wrapText="1"/>
    </xf>
    <xf numFmtId="0" fontId="53" fillId="28" borderId="46" xfId="0" applyFont="1" applyFill="1" applyBorder="1" applyAlignment="1">
      <alignment horizontal="center" vertical="center" wrapText="1"/>
    </xf>
    <xf numFmtId="0" fontId="53" fillId="28" borderId="1" xfId="0" applyFont="1" applyFill="1" applyBorder="1" applyAlignment="1">
      <alignment horizontal="center" vertical="center" wrapText="1"/>
    </xf>
    <xf numFmtId="0" fontId="53" fillId="28" borderId="1" xfId="0" applyFont="1" applyFill="1" applyBorder="1" applyAlignment="1">
      <alignment vertical="center" wrapText="1"/>
    </xf>
    <xf numFmtId="0" fontId="53" fillId="28" borderId="20" xfId="0" applyFont="1" applyFill="1" applyBorder="1" applyAlignment="1">
      <alignment horizontal="center" vertical="center" wrapText="1"/>
    </xf>
    <xf numFmtId="0" fontId="53" fillId="28" borderId="49" xfId="0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vertical="center" wrapText="1"/>
    </xf>
    <xf numFmtId="0" fontId="4" fillId="26" borderId="1" xfId="0" applyFont="1" applyFill="1" applyBorder="1" applyAlignment="1">
      <alignment vertical="center" wrapText="1"/>
    </xf>
    <xf numFmtId="0" fontId="4" fillId="29" borderId="40" xfId="0" applyFont="1" applyFill="1" applyBorder="1" applyAlignment="1">
      <alignment horizontal="center" vertical="center" wrapText="1"/>
    </xf>
    <xf numFmtId="0" fontId="4" fillId="29" borderId="41" xfId="0" applyFont="1" applyFill="1" applyBorder="1" applyAlignment="1">
      <alignment horizontal="center" vertical="center" wrapText="1"/>
    </xf>
    <xf numFmtId="0" fontId="4" fillId="29" borderId="48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vertical="center" wrapText="1"/>
    </xf>
    <xf numFmtId="0" fontId="56" fillId="29" borderId="50" xfId="0" applyFont="1" applyFill="1" applyBorder="1" applyAlignment="1">
      <alignment horizontal="left" vertical="center" wrapText="1"/>
    </xf>
    <xf numFmtId="0" fontId="56" fillId="29" borderId="40" xfId="0" applyFont="1" applyFill="1" applyBorder="1" applyAlignment="1">
      <alignment horizontal="left" vertical="center" wrapText="1"/>
    </xf>
    <xf numFmtId="0" fontId="56" fillId="29" borderId="40" xfId="0" applyFont="1" applyFill="1" applyBorder="1" applyAlignment="1">
      <alignment horizontal="center" vertical="center" wrapText="1"/>
    </xf>
    <xf numFmtId="166" fontId="56" fillId="29" borderId="40" xfId="0" applyNumberFormat="1" applyFont="1" applyFill="1" applyBorder="1" applyAlignment="1">
      <alignment horizontal="center" vertical="center" wrapText="1"/>
    </xf>
    <xf numFmtId="0" fontId="4" fillId="29" borderId="40" xfId="0" applyFont="1" applyFill="1" applyBorder="1" applyAlignment="1">
      <alignment horizontal="left" vertical="center" wrapText="1"/>
    </xf>
    <xf numFmtId="0" fontId="4" fillId="29" borderId="40" xfId="0" applyFont="1" applyFill="1" applyBorder="1" applyAlignment="1">
      <alignment vertical="center" wrapText="1"/>
    </xf>
    <xf numFmtId="0" fontId="4" fillId="30" borderId="39" xfId="0" applyFont="1" applyFill="1" applyBorder="1" applyAlignment="1">
      <alignment horizontal="left" vertical="center" wrapText="1"/>
    </xf>
    <xf numFmtId="0" fontId="4" fillId="30" borderId="39" xfId="0" applyFont="1" applyFill="1" applyBorder="1" applyAlignment="1">
      <alignment horizontal="center" vertical="center" wrapText="1"/>
    </xf>
    <xf numFmtId="0" fontId="4" fillId="30" borderId="40" xfId="0" applyFont="1" applyFill="1" applyBorder="1" applyAlignment="1">
      <alignment horizontal="center" vertical="center" wrapText="1"/>
    </xf>
    <xf numFmtId="14" fontId="4" fillId="30" borderId="40" xfId="0" applyNumberFormat="1" applyFont="1" applyFill="1" applyBorder="1" applyAlignment="1">
      <alignment horizontal="center" vertical="center" wrapText="1"/>
    </xf>
    <xf numFmtId="0" fontId="37" fillId="30" borderId="40" xfId="0" applyFont="1" applyFill="1" applyBorder="1" applyAlignment="1">
      <alignment horizontal="center" vertical="center" wrapText="1"/>
    </xf>
    <xf numFmtId="0" fontId="13" fillId="30" borderId="20" xfId="0" applyFont="1" applyFill="1" applyBorder="1" applyAlignment="1">
      <alignment horizontal="center" vertical="center" wrapText="1"/>
    </xf>
    <xf numFmtId="0" fontId="13" fillId="30" borderId="21" xfId="0" applyFont="1" applyFill="1" applyBorder="1" applyAlignment="1">
      <alignment horizontal="center" vertical="center" wrapText="1"/>
    </xf>
    <xf numFmtId="0" fontId="13" fillId="30" borderId="22" xfId="0" applyFont="1" applyFill="1" applyBorder="1" applyAlignment="1">
      <alignment horizontal="center" vertical="center" wrapText="1"/>
    </xf>
    <xf numFmtId="0" fontId="4" fillId="30" borderId="48" xfId="0" applyFont="1" applyFill="1" applyBorder="1" applyAlignment="1">
      <alignment horizontal="center" vertical="center" wrapText="1"/>
    </xf>
    <xf numFmtId="0" fontId="4" fillId="30" borderId="4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left"/>
    </xf>
    <xf numFmtId="2" fontId="0" fillId="0" borderId="1" xfId="0" applyNumberFormat="1" applyBorder="1"/>
    <xf numFmtId="0" fontId="0" fillId="20" borderId="1" xfId="0" applyFill="1" applyBorder="1"/>
    <xf numFmtId="2" fontId="0" fillId="0" borderId="4" xfId="0" applyNumberFormat="1" applyBorder="1"/>
    <xf numFmtId="0" fontId="0" fillId="20" borderId="4" xfId="0" applyFill="1" applyBorder="1"/>
    <xf numFmtId="0" fontId="0" fillId="0" borderId="54" xfId="0" applyBorder="1"/>
    <xf numFmtId="14" fontId="2" fillId="0" borderId="4" xfId="0" applyNumberFormat="1" applyFont="1" applyBorder="1" applyAlignment="1">
      <alignment horizontal="left"/>
    </xf>
    <xf numFmtId="0" fontId="4" fillId="26" borderId="6" xfId="0" applyFont="1" applyFill="1" applyBorder="1" applyAlignment="1">
      <alignment horizontal="left" vertical="center" wrapText="1"/>
    </xf>
    <xf numFmtId="0" fontId="4" fillId="26" borderId="26" xfId="0" applyFont="1" applyFill="1" applyBorder="1" applyAlignment="1">
      <alignment horizontal="center" vertical="center" wrapText="1"/>
    </xf>
    <xf numFmtId="0" fontId="4" fillId="26" borderId="52" xfId="0" applyFont="1" applyFill="1" applyBorder="1" applyAlignment="1">
      <alignment horizontal="center" vertical="center" wrapText="1"/>
    </xf>
    <xf numFmtId="14" fontId="4" fillId="26" borderId="26" xfId="0" applyNumberFormat="1" applyFont="1" applyFill="1" applyBorder="1" applyAlignment="1">
      <alignment horizontal="center" vertical="center" wrapText="1"/>
    </xf>
    <xf numFmtId="0" fontId="37" fillId="26" borderId="26" xfId="0" applyFont="1" applyFill="1" applyBorder="1" applyAlignment="1">
      <alignment horizontal="center" vertical="center" wrapText="1"/>
    </xf>
    <xf numFmtId="2" fontId="4" fillId="26" borderId="26" xfId="0" applyNumberFormat="1" applyFont="1" applyFill="1" applyBorder="1" applyAlignment="1">
      <alignment horizontal="center" vertical="center" wrapText="1"/>
    </xf>
    <xf numFmtId="0" fontId="4" fillId="20" borderId="26" xfId="0" applyFont="1" applyFill="1" applyBorder="1" applyAlignment="1">
      <alignment horizontal="center" vertical="center" wrapText="1"/>
    </xf>
    <xf numFmtId="2" fontId="4" fillId="20" borderId="26" xfId="0" applyNumberFormat="1" applyFont="1" applyFill="1" applyBorder="1" applyAlignment="1">
      <alignment horizontal="center" vertical="center" wrapText="1"/>
    </xf>
    <xf numFmtId="2" fontId="4" fillId="26" borderId="63" xfId="0" applyNumberFormat="1" applyFont="1" applyFill="1" applyBorder="1" applyAlignment="1">
      <alignment horizontal="center" vertical="center" wrapText="1"/>
    </xf>
    <xf numFmtId="0" fontId="2" fillId="31" borderId="1" xfId="0" applyFont="1" applyFill="1" applyBorder="1"/>
    <xf numFmtId="164" fontId="0" fillId="20" borderId="0" xfId="0" applyNumberFormat="1" applyFill="1"/>
    <xf numFmtId="164" fontId="17" fillId="20" borderId="40" xfId="0" applyNumberFormat="1" applyFont="1" applyFill="1" applyBorder="1" applyAlignment="1">
      <alignment horizontal="center" vertical="center" wrapText="1"/>
    </xf>
    <xf numFmtId="164" fontId="2" fillId="20" borderId="7" xfId="0" applyNumberFormat="1" applyFont="1" applyFill="1" applyBorder="1" applyAlignment="1">
      <alignment horizontal="center"/>
    </xf>
    <xf numFmtId="164" fontId="2" fillId="20" borderId="1" xfId="0" applyNumberFormat="1" applyFont="1" applyFill="1" applyBorder="1" applyAlignment="1">
      <alignment horizontal="center" vertical="center"/>
    </xf>
    <xf numFmtId="164" fontId="2" fillId="20" borderId="7" xfId="0" applyNumberFormat="1" applyFont="1" applyFill="1" applyBorder="1" applyAlignment="1">
      <alignment horizontal="center" vertical="center"/>
    </xf>
    <xf numFmtId="164" fontId="0" fillId="20" borderId="7" xfId="0" applyNumberFormat="1" applyFill="1" applyBorder="1" applyAlignment="1">
      <alignment horizontal="center"/>
    </xf>
    <xf numFmtId="0" fontId="2" fillId="32" borderId="1" xfId="0" applyFont="1" applyFill="1" applyBorder="1"/>
    <xf numFmtId="14" fontId="2" fillId="0" borderId="0" xfId="0" applyNumberFormat="1" applyFont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54" fillId="28" borderId="53" xfId="0" applyFont="1" applyFill="1" applyBorder="1" applyAlignment="1">
      <alignment horizontal="center" vertical="center" wrapText="1"/>
    </xf>
    <xf numFmtId="0" fontId="54" fillId="28" borderId="31" xfId="0" applyFont="1" applyFill="1" applyBorder="1" applyAlignment="1">
      <alignment horizontal="center" vertical="center" wrapText="1"/>
    </xf>
    <xf numFmtId="0" fontId="53" fillId="28" borderId="5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3" borderId="2" xfId="0" applyFont="1" applyFill="1" applyBorder="1" applyAlignment="1">
      <alignment horizontal="center" vertical="center" wrapText="1"/>
    </xf>
    <xf numFmtId="0" fontId="53" fillId="23" borderId="3" xfId="0" applyFont="1" applyFill="1" applyBorder="1" applyAlignment="1">
      <alignment horizontal="center" vertical="center" wrapText="1"/>
    </xf>
    <xf numFmtId="0" fontId="53" fillId="23" borderId="24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18" fillId="25" borderId="53" xfId="0" applyFont="1" applyFill="1" applyBorder="1" applyAlignment="1">
      <alignment horizontal="center" vertical="center" wrapText="1"/>
    </xf>
    <xf numFmtId="0" fontId="18" fillId="25" borderId="31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3" fillId="16" borderId="40" xfId="0" applyFont="1" applyFill="1" applyBorder="1" applyAlignment="1">
      <alignment horizontal="center" wrapText="1"/>
    </xf>
    <xf numFmtId="0" fontId="3" fillId="16" borderId="26" xfId="0" applyFont="1" applyFill="1" applyBorder="1" applyAlignment="1">
      <alignment horizontal="center" wrapText="1"/>
    </xf>
    <xf numFmtId="0" fontId="3" fillId="16" borderId="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/>
    </xf>
    <xf numFmtId="0" fontId="0" fillId="0" borderId="35" xfId="0" applyBorder="1"/>
    <xf numFmtId="0" fontId="22" fillId="4" borderId="13" xfId="0" applyFont="1" applyFill="1" applyBorder="1" applyAlignment="1">
      <alignment horizontal="center" vertical="top" textRotation="255"/>
    </xf>
    <xf numFmtId="0" fontId="22" fillId="4" borderId="33" xfId="0" applyFont="1" applyFill="1" applyBorder="1" applyAlignment="1">
      <alignment horizontal="center" vertical="top" textRotation="255"/>
    </xf>
    <xf numFmtId="0" fontId="4" fillId="3" borderId="55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2" borderId="33" xfId="0" applyFont="1" applyFill="1" applyBorder="1" applyAlignment="1">
      <alignment horizontal="center" vertical="center" wrapText="1"/>
    </xf>
    <xf numFmtId="0" fontId="14" fillId="12" borderId="55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textRotation="255" wrapText="1"/>
    </xf>
    <xf numFmtId="0" fontId="23" fillId="6" borderId="6" xfId="0" applyFont="1" applyFill="1" applyBorder="1" applyAlignment="1">
      <alignment horizontal="center" vertical="center" textRotation="255" wrapText="1"/>
    </xf>
    <xf numFmtId="0" fontId="23" fillId="6" borderId="33" xfId="0" applyFont="1" applyFill="1" applyBorder="1" applyAlignment="1">
      <alignment horizontal="center" vertical="center" textRotation="255" wrapText="1"/>
    </xf>
    <xf numFmtId="0" fontId="23" fillId="6" borderId="55" xfId="0" applyFont="1" applyFill="1" applyBorder="1" applyAlignment="1">
      <alignment horizontal="center" vertical="center" textRotation="255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46" fillId="16" borderId="13" xfId="0" applyFont="1" applyFill="1" applyBorder="1" applyAlignment="1">
      <alignment horizontal="center" vertical="center" textRotation="255" wrapText="1"/>
    </xf>
    <xf numFmtId="0" fontId="46" fillId="16" borderId="33" xfId="0" applyFont="1" applyFill="1" applyBorder="1" applyAlignment="1">
      <alignment horizontal="center" vertical="center" textRotation="255" wrapText="1"/>
    </xf>
    <xf numFmtId="0" fontId="46" fillId="16" borderId="55" xfId="0" applyFont="1" applyFill="1" applyBorder="1" applyAlignment="1">
      <alignment horizontal="center" vertical="center" textRotation="255" wrapText="1"/>
    </xf>
    <xf numFmtId="0" fontId="14" fillId="13" borderId="39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4" fillId="26" borderId="56" xfId="0" applyFont="1" applyFill="1" applyBorder="1" applyAlignment="1">
      <alignment horizontal="center" vertical="center" wrapText="1"/>
    </xf>
    <xf numFmtId="0" fontId="14" fillId="26" borderId="3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textRotation="255" wrapText="1"/>
    </xf>
    <xf numFmtId="0" fontId="21" fillId="15" borderId="33" xfId="0" applyFont="1" applyFill="1" applyBorder="1" applyAlignment="1">
      <alignment horizontal="center" vertical="center" textRotation="255" wrapText="1"/>
    </xf>
    <xf numFmtId="0" fontId="21" fillId="15" borderId="55" xfId="0" applyFont="1" applyFill="1" applyBorder="1" applyAlignment="1">
      <alignment horizontal="center" vertical="center" textRotation="255" wrapText="1"/>
    </xf>
    <xf numFmtId="0" fontId="14" fillId="14" borderId="1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/>
    </xf>
    <xf numFmtId="0" fontId="14" fillId="26" borderId="33" xfId="0" applyFont="1" applyFill="1" applyBorder="1" applyAlignment="1">
      <alignment horizontal="center" vertical="center"/>
    </xf>
    <xf numFmtId="0" fontId="14" fillId="26" borderId="55" xfId="0" applyFont="1" applyFill="1" applyBorder="1" applyAlignment="1">
      <alignment horizontal="center" vertical="center"/>
    </xf>
    <xf numFmtId="0" fontId="14" fillId="26" borderId="17" xfId="0" applyFont="1" applyFill="1" applyBorder="1" applyAlignment="1">
      <alignment horizontal="center" vertical="center" wrapText="1"/>
    </xf>
    <xf numFmtId="0" fontId="44" fillId="16" borderId="61" xfId="0" applyFont="1" applyFill="1" applyBorder="1" applyAlignment="1">
      <alignment horizontal="center" vertical="center" textRotation="255" wrapText="1"/>
    </xf>
    <xf numFmtId="0" fontId="44" fillId="16" borderId="67" xfId="0" applyFont="1" applyFill="1" applyBorder="1" applyAlignment="1">
      <alignment horizontal="center" vertical="center" textRotation="255" wrapText="1"/>
    </xf>
    <xf numFmtId="0" fontId="21" fillId="16" borderId="13" xfId="0" applyFont="1" applyFill="1" applyBorder="1" applyAlignment="1">
      <alignment horizontal="center" vertical="center" textRotation="255"/>
    </xf>
    <xf numFmtId="0" fontId="21" fillId="16" borderId="33" xfId="0" applyFont="1" applyFill="1" applyBorder="1" applyAlignment="1">
      <alignment horizontal="center" vertical="center" textRotation="255"/>
    </xf>
    <xf numFmtId="0" fontId="21" fillId="16" borderId="55" xfId="0" applyFont="1" applyFill="1" applyBorder="1" applyAlignment="1">
      <alignment horizontal="center" vertical="center" textRotation="255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16" fontId="2" fillId="0" borderId="11" xfId="0" applyNumberFormat="1" applyFont="1" applyFill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/>
    </xf>
    <xf numFmtId="2" fontId="5" fillId="0" borderId="4" xfId="1" applyNumberFormat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4" xfId="1" applyBorder="1"/>
    <xf numFmtId="0" fontId="5" fillId="20" borderId="4" xfId="0" applyFont="1" applyFill="1" applyBorder="1" applyAlignment="1">
      <alignment horizontal="center"/>
    </xf>
    <xf numFmtId="0" fontId="5" fillId="20" borderId="1" xfId="0" applyFont="1" applyFill="1" applyBorder="1"/>
    <xf numFmtId="0" fontId="3" fillId="0" borderId="1" xfId="1" applyFont="1" applyFill="1" applyBorder="1"/>
    <xf numFmtId="0" fontId="3" fillId="0" borderId="3" xfId="1" applyFont="1" applyFill="1" applyBorder="1"/>
    <xf numFmtId="2" fontId="2" fillId="0" borderId="3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2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0" xfId="1" applyFont="1" applyFill="1"/>
    <xf numFmtId="2" fontId="2" fillId="0" borderId="3" xfId="1" applyNumberFormat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left"/>
    </xf>
    <xf numFmtId="2" fontId="2" fillId="0" borderId="1" xfId="1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/>
    </xf>
    <xf numFmtId="2" fontId="2" fillId="0" borderId="3" xfId="1" applyNumberFormat="1" applyFont="1" applyFill="1" applyBorder="1"/>
    <xf numFmtId="0" fontId="5" fillId="0" borderId="1" xfId="1" applyFill="1" applyBorder="1"/>
    <xf numFmtId="0" fontId="2" fillId="0" borderId="1" xfId="1" applyFont="1" applyFill="1" applyBorder="1" applyAlignment="1">
      <alignment horizontal="center"/>
    </xf>
    <xf numFmtId="0" fontId="5" fillId="0" borderId="1" xfId="1" applyFill="1" applyBorder="1" applyAlignment="1">
      <alignment horizontal="center"/>
    </xf>
    <xf numFmtId="14" fontId="5" fillId="0" borderId="2" xfId="1" applyNumberFormat="1" applyFill="1" applyBorder="1" applyAlignment="1">
      <alignment horizontal="center"/>
    </xf>
    <xf numFmtId="0" fontId="5" fillId="0" borderId="2" xfId="1" applyFill="1" applyBorder="1" applyAlignment="1">
      <alignment horizontal="center"/>
    </xf>
    <xf numFmtId="0" fontId="5" fillId="0" borderId="3" xfId="1" applyFill="1" applyBorder="1" applyAlignment="1">
      <alignment horizontal="center"/>
    </xf>
    <xf numFmtId="0" fontId="5" fillId="0" borderId="3" xfId="1" applyFill="1" applyBorder="1"/>
    <xf numFmtId="0" fontId="5" fillId="0" borderId="0" xfId="1" applyFill="1"/>
    <xf numFmtId="2" fontId="2" fillId="0" borderId="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0" fillId="0" borderId="0" xfId="0" applyFill="1"/>
    <xf numFmtId="0" fontId="3" fillId="0" borderId="4" xfId="1" applyFont="1" applyFill="1" applyBorder="1"/>
    <xf numFmtId="0" fontId="3" fillId="0" borderId="19" xfId="1" applyFont="1" applyFill="1" applyBorder="1"/>
    <xf numFmtId="2" fontId="2" fillId="0" borderId="19" xfId="1" applyNumberFormat="1" applyFont="1" applyFill="1" applyBorder="1" applyAlignment="1">
      <alignment horizontal="left"/>
    </xf>
    <xf numFmtId="2" fontId="2" fillId="0" borderId="4" xfId="1" applyNumberFormat="1" applyFont="1" applyFill="1" applyBorder="1" applyAlignment="1">
      <alignment horizontal="left"/>
    </xf>
    <xf numFmtId="1" fontId="2" fillId="0" borderId="4" xfId="1" applyNumberFormat="1" applyFont="1" applyFill="1" applyBorder="1" applyAlignment="1">
      <alignment horizontal="center" vertical="center"/>
    </xf>
    <xf numFmtId="166" fontId="2" fillId="0" borderId="37" xfId="0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" xfId="0" applyFont="1" applyFill="1" applyBorder="1"/>
    <xf numFmtId="2" fontId="2" fillId="0" borderId="2" xfId="0" applyNumberFormat="1" applyFont="1" applyFill="1" applyBorder="1" applyAlignment="1">
      <alignment horizontal="center"/>
    </xf>
    <xf numFmtId="164" fontId="2" fillId="20" borderId="1" xfId="0" applyNumberFormat="1" applyFont="1" applyFill="1" applyBorder="1" applyAlignment="1">
      <alignment horizontal="left"/>
    </xf>
    <xf numFmtId="0" fontId="2" fillId="0" borderId="23" xfId="0" applyFont="1" applyFill="1" applyBorder="1"/>
    <xf numFmtId="0" fontId="2" fillId="0" borderId="36" xfId="0" applyFont="1" applyFill="1" applyBorder="1"/>
    <xf numFmtId="0" fontId="2" fillId="0" borderId="32" xfId="0" applyFont="1" applyFill="1" applyBorder="1"/>
    <xf numFmtId="0" fontId="2" fillId="0" borderId="64" xfId="0" applyFont="1" applyFill="1" applyBorder="1"/>
    <xf numFmtId="2" fontId="2" fillId="0" borderId="23" xfId="0" applyNumberFormat="1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2 2" xfId="2" xr:uid="{645ED0A5-7BB7-4DFF-9F76-6616B71A8FBF}"/>
    <cellStyle name="Normal 3" xfId="3" xr:uid="{9DB05888-760F-4D49-95CB-43F4CBDFD88F}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66FF"/>
      <color rgb="FFFF9933"/>
      <color rgb="FFFF99CC"/>
      <color rgb="FF008000"/>
      <color rgb="FFFFCC00"/>
      <color rgb="FFFFFFCC"/>
      <color rgb="FFE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a Saez ICRA" id="{0AC36CE4-7FF1-4B44-85CB-417DF7B6A9A9}" userId="S::nsaez@icra.cat::5037690e-796c-416b-838c-a51e0ebf0a1c" providerId="AD"/>
  <person displayName="Marta Lopez ICRA" id="{C58E8DA2-BAFA-490D-961C-2228D74C6F1A}" userId="S::mlopez@icra.cat::012c5c58-4641-4dce-a467-ea4a3c91e0de" providerId="AD"/>
  <person displayName="Saida Marti ICRA" id="{90B1D7F5-29E4-41EA-8C35-3E6ADA7A3655}" userId="S::smarti@icra.cat::97e03e6e-4278-491d-9756-d9971e1db95f" providerId="AD"/>
  <person displayName="Francisco Antonio Zafra ICRA" id="{4BB626EB-F00A-4E49-A966-2BDCD2D1A20A}" userId="S::fazafra@icra.cat::38284645-b2a2-494e-8f9a-6e3483ddaf03" providerId="AD"/>
  <person displayName="Isabel Cadena ICRA" id="{5AD7E63E-2140-4682-9092-8D2A661CB775}" userId="S::icadena@icra.cat::433d7b42-6339-4c4d-a70f-aeb0014954ff" providerId="AD"/>
  <person displayName="Maria Eugenia Valdes ICRA" id="{96350723-2EDE-4369-887C-6AE54FC5AAB3}" userId="S::mevaldes@icra.cat::5576bac1-d8ff-407f-9056-7b281a92fb88" providerId="AD"/>
  <person displayName="Sofia Semitsoglou ICRA" id="{666B4DEF-D0F7-4D92-9358-7762F014907D}" userId="S::ssemitsoglou@icra.cat::5a77322d-8975-4700-a5e7-67a7bb88704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31" dT="2022-12-02T09:36:12.82" personId="{C58E8DA2-BAFA-490D-961C-2228D74C6F1A}" id="{0ACB5EC8-430E-4A07-954E-2C5CCC72BEB3}">
    <text>Viene en disolución 100ppm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C30" dT="2024-05-03T10:27:50.27" personId="{C58E8DA2-BAFA-490D-961C-2228D74C6F1A}" id="{FC3A26B8-5433-4129-973C-666160B3C028}">
    <text>Disolución comercial 1000ppm en MeOH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E20" dT="2022-07-14T10:45:42.15" personId="{90B1D7F5-29E4-41EA-8C35-3E6ADA7A3655}" id="{A5041CAA-DA94-484F-8AD4-704CF51A063B}">
    <text>The initial solution (taking into account the weight) was in about 8000ppm so I diluted to get a 1015,30ppm solution.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Z19" dT="2024-07-17T11:30:29.90" personId="{0AC36CE4-7FF1-4B44-85CB-417DF7B6A9A9}" id="{59883057-0D5E-4EFD-A54C-66DFA741C26D}">
    <text>1 mL 100ppm en ACN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H3" dT="2024-09-17T07:36:56.82" personId="{C58E8DA2-BAFA-490D-961C-2228D74C6F1A}" id="{36E165E9-195D-4CA6-8852-A076FB142653}">
    <text>Caduca en feb 2026 es una disolucion liquida</text>
  </threadedComment>
  <threadedComment ref="Z7" dT="2024-07-17T12:19:07.13" personId="{0AC36CE4-7FF1-4B44-85CB-417DF7B6A9A9}" id="{C9B5F550-C9CF-4E2E-A48C-D4CFBFCBFC3A}">
    <text>100ppm 1mL en ACN</text>
  </threadedComment>
  <threadedComment ref="Z25" dT="2023-06-16T10:09:51.44" personId="{4BB626EB-F00A-4E49-A966-2BDCD2D1A20A}" id="{74D41A24-BF5D-4BB1-9A63-383148C897D8}">
    <text>Disolución comercial a 100 ppm</text>
  </threadedComment>
  <threadedComment ref="Z41" dT="2024-02-22T14:50:07.32" personId="{C58E8DA2-BAFA-490D-961C-2228D74C6F1A}" id="{E0D928C8-D74A-4BF7-9B44-DB58425CE2C9}">
    <text xml:space="preserve">Disolución 100 ug/mL en AcN
</text>
  </threadedComment>
  <threadedComment ref="Z63" dT="2024-07-17T12:20:47.06" personId="{0AC36CE4-7FF1-4B44-85CB-417DF7B6A9A9}" id="{2094379C-55B7-4D25-AD98-45C971B23BEA}">
    <text>100ppm 1mL en MeOH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P6" dT="2022-09-09T15:06:12.54" personId="{90B1D7F5-29E4-41EA-8C35-3E6ADA7A3655}" id="{8F3B864A-6D12-4961-971D-D8BA22625C07}">
    <text>Caduca el 05/11/2022</text>
  </threadedComment>
  <threadedComment ref="CQ6" dT="2022-09-09T15:06:33.02" personId="{90B1D7F5-29E4-41EA-8C35-3E6ADA7A3655}" id="{5658A3BF-CC24-431A-8D77-00D9156B5E42}">
    <text>Caduca 05/11/2022</text>
  </threadedComment>
  <threadedComment ref="CH7" dT="2022-06-10T14:40:28.72" personId="{666B4DEF-D0F7-4D92-9358-7762F014907D}" id="{6F545184-B70F-49F2-8548-22F84ADFB135}">
    <text>All in 1 antibiotics Mix. 
Note: 3 pharmaceuticals included</text>
  </threadedComment>
  <threadedComment ref="CI7" dT="2022-06-15T14:58:15.69" personId="{666B4DEF-D0F7-4D92-9358-7762F014907D}" id="{3F1B8CFC-D90F-41BF-B3A7-F076698A0D87}">
    <text>All in 1 antibiotics IS Mix. 
Note: 2 A-IS referred to in Surrogate are included.</text>
  </threadedComment>
  <threadedComment ref="DT72" dT="2023-06-22T16:51:48.66" personId="{96350723-2EDE-4369-887C-6AE54FC5AAB3}" id="{83FE8A22-5B2D-415A-9DB1-B272A5C0EB8C}">
    <text>El stock es 100pm y hay 1 mL, NO SE AGREGÓ AL MIX A6, agregar este estándar directamente a la solución mix de trabajo</text>
  </threadedComment>
  <threadedComment ref="DP203" dT="2023-06-16T14:22:41.08" personId="{5AD7E63E-2140-4682-9092-8D2A661CB775}" id="{6E02571E-2089-491C-800C-0381F25BBEC2}">
    <text>Finish stock</text>
  </threadedComment>
  <threadedComment ref="DP210" dT="2023-06-16T14:23:19.51" personId="{5AD7E63E-2140-4682-9092-8D2A661CB775}" id="{B105553B-E03A-4FC1-AA47-D1001074FD01}">
    <text>Finish stock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6600"/>
  </sheetPr>
  <dimension ref="A1:IN106"/>
  <sheetViews>
    <sheetView zoomScale="110" zoomScaleNormal="110" workbookViewId="0">
      <pane xSplit="3" ySplit="3" topLeftCell="H4" activePane="bottomRight" state="frozen"/>
      <selection pane="topRight" activeCell="B1" sqref="B1"/>
      <selection pane="bottomLeft" activeCell="A5" sqref="A5"/>
      <selection pane="bottomRight" activeCell="C45" sqref="C45"/>
    </sheetView>
  </sheetViews>
  <sheetFormatPr baseColWidth="10" defaultColWidth="11.453125" defaultRowHeight="12.5" x14ac:dyDescent="0.25"/>
  <cols>
    <col min="1" max="1" width="9.08984375" customWidth="1"/>
    <col min="2" max="2" width="7.81640625" customWidth="1"/>
    <col min="3" max="3" width="28.453125" style="26" customWidth="1"/>
    <col min="4" max="4" width="31.81640625" style="26" customWidth="1"/>
    <col min="5" max="5" width="27.81640625" style="26" customWidth="1"/>
    <col min="6" max="6" width="23.453125" customWidth="1"/>
    <col min="7" max="7" width="12" bestFit="1" customWidth="1"/>
    <col min="8" max="8" width="22.81640625" style="7" customWidth="1"/>
    <col min="9" max="9" width="10.453125" style="2" customWidth="1"/>
    <col min="10" max="11" width="6.453125" style="2" customWidth="1"/>
    <col min="12" max="12" width="6.26953125" style="2" customWidth="1"/>
    <col min="13" max="13" width="11.7265625" style="2" customWidth="1"/>
    <col min="14" max="14" width="11" bestFit="1" customWidth="1"/>
    <col min="15" max="15" width="20.453125" customWidth="1"/>
    <col min="16" max="17" width="8.453125" hidden="1" customWidth="1"/>
    <col min="18" max="18" width="10.453125" hidden="1" customWidth="1"/>
    <col min="19" max="19" width="11.453125" hidden="1" customWidth="1"/>
    <col min="20" max="20" width="8.54296875" customWidth="1"/>
    <col min="21" max="21" width="10.54296875" customWidth="1"/>
    <col min="22" max="22" width="15.54296875" customWidth="1"/>
    <col min="23" max="23" width="14.1796875" style="247" customWidth="1"/>
    <col min="24" max="24" width="15.1796875" style="249" customWidth="1"/>
    <col min="25" max="25" width="11.453125" customWidth="1"/>
    <col min="26" max="26" width="14.453125" customWidth="1"/>
    <col min="27" max="27" width="19.54296875" customWidth="1"/>
    <col min="30" max="30" width="45" style="291" customWidth="1"/>
  </cols>
  <sheetData>
    <row r="1" spans="1:30" ht="13" thickBot="1" x14ac:dyDescent="0.3">
      <c r="C1" s="270" t="s">
        <v>293</v>
      </c>
      <c r="D1" s="30"/>
      <c r="E1" s="37">
        <f ca="1">NOW()</f>
        <v>45693.445464236109</v>
      </c>
    </row>
    <row r="2" spans="1:30" ht="34.5" customHeight="1" thickBot="1" x14ac:dyDescent="0.35">
      <c r="H2" s="683" t="s">
        <v>2125</v>
      </c>
      <c r="P2" s="27" t="s">
        <v>299</v>
      </c>
      <c r="Q2" s="28" t="s">
        <v>299</v>
      </c>
      <c r="R2" s="28" t="s">
        <v>299</v>
      </c>
      <c r="S2" s="28" t="s">
        <v>299</v>
      </c>
      <c r="T2" s="28" t="s">
        <v>299</v>
      </c>
      <c r="U2" s="28" t="s">
        <v>299</v>
      </c>
      <c r="V2" s="28" t="s">
        <v>299</v>
      </c>
      <c r="W2" s="244" t="s">
        <v>298</v>
      </c>
      <c r="X2" s="250" t="s">
        <v>298</v>
      </c>
      <c r="Y2" s="616" t="s">
        <v>297</v>
      </c>
      <c r="Z2" s="616" t="s">
        <v>297</v>
      </c>
      <c r="AA2" s="617" t="s">
        <v>297</v>
      </c>
    </row>
    <row r="3" spans="1:30" s="4" customFormat="1" ht="39.5" thickBot="1" x14ac:dyDescent="0.3">
      <c r="A3" s="611" t="s">
        <v>432</v>
      </c>
      <c r="B3" s="611"/>
      <c r="C3" s="612" t="s">
        <v>5</v>
      </c>
      <c r="D3" s="613" t="s">
        <v>1</v>
      </c>
      <c r="E3" s="613" t="s">
        <v>235</v>
      </c>
      <c r="F3" s="613" t="s">
        <v>234</v>
      </c>
      <c r="G3" s="613" t="s">
        <v>1719</v>
      </c>
      <c r="H3" s="614" t="s">
        <v>330</v>
      </c>
      <c r="I3" s="613" t="s">
        <v>256</v>
      </c>
      <c r="J3" s="613" t="s">
        <v>291</v>
      </c>
      <c r="K3" s="614" t="s">
        <v>329</v>
      </c>
      <c r="L3" s="613"/>
      <c r="M3" s="613"/>
      <c r="N3" s="614" t="s">
        <v>255</v>
      </c>
      <c r="O3" s="613" t="s">
        <v>294</v>
      </c>
      <c r="P3" s="613" t="s">
        <v>295</v>
      </c>
      <c r="Q3" s="613" t="s">
        <v>0</v>
      </c>
      <c r="R3" s="613" t="s">
        <v>4</v>
      </c>
      <c r="S3" s="615" t="s">
        <v>296</v>
      </c>
      <c r="T3" s="613" t="s">
        <v>244</v>
      </c>
      <c r="U3" s="613" t="s">
        <v>236</v>
      </c>
      <c r="V3" s="613" t="s">
        <v>302</v>
      </c>
      <c r="W3" s="248" t="s">
        <v>237</v>
      </c>
      <c r="X3" s="251" t="s">
        <v>301</v>
      </c>
      <c r="Y3" s="618" t="s">
        <v>238</v>
      </c>
      <c r="Z3" s="618" t="s">
        <v>239</v>
      </c>
      <c r="AA3" s="619" t="s">
        <v>240</v>
      </c>
      <c r="AB3" s="620" t="s">
        <v>1211</v>
      </c>
      <c r="AC3" s="620" t="s">
        <v>1212</v>
      </c>
      <c r="AD3" s="621" t="s">
        <v>1695</v>
      </c>
    </row>
    <row r="4" spans="1:30" s="65" customFormat="1" ht="13.5" thickBot="1" x14ac:dyDescent="0.35">
      <c r="A4" s="99" t="s">
        <v>1092</v>
      </c>
      <c r="B4" s="102" t="s">
        <v>1367</v>
      </c>
      <c r="C4" s="103" t="s">
        <v>360</v>
      </c>
      <c r="D4" s="103" t="s">
        <v>33</v>
      </c>
      <c r="E4" s="103" t="s">
        <v>32</v>
      </c>
      <c r="F4" s="39" t="s">
        <v>26</v>
      </c>
      <c r="G4" s="39">
        <v>1000</v>
      </c>
      <c r="H4" s="419">
        <v>45601</v>
      </c>
      <c r="I4" s="39">
        <v>1</v>
      </c>
      <c r="J4" s="39">
        <v>1</v>
      </c>
      <c r="K4" s="39" t="s">
        <v>361</v>
      </c>
      <c r="L4" s="39">
        <v>30</v>
      </c>
      <c r="M4" s="39">
        <v>1</v>
      </c>
      <c r="N4" s="16" t="str">
        <f t="shared" ref="N4:N35" ca="1" si="0">IF(K4="No", "Warning",IF(H4="","",IF(I4="","",IF((H4+L4)&lt;=$E$1, "Warning", ""))))</f>
        <v>Warning</v>
      </c>
      <c r="O4" s="39" t="s">
        <v>1697</v>
      </c>
      <c r="P4" s="39">
        <v>10</v>
      </c>
      <c r="Q4" s="39">
        <v>419.45</v>
      </c>
      <c r="R4" s="39">
        <v>365.45</v>
      </c>
      <c r="S4" s="39">
        <v>1</v>
      </c>
      <c r="T4" s="39">
        <v>98.3</v>
      </c>
      <c r="U4" s="92">
        <f t="shared" ref="U4:U10" si="1">(1000*Q4*10*100)/(S4*R4*T4*1000)</f>
        <v>11.67612443416588</v>
      </c>
      <c r="V4" s="39">
        <f>10*G4*P4/10</f>
        <v>10000</v>
      </c>
      <c r="W4" s="267">
        <v>12.5</v>
      </c>
      <c r="X4" s="267">
        <v>10008.200000000001</v>
      </c>
      <c r="Y4" s="234">
        <f t="shared" ref="Y4:Y14" si="2">(W4*T4*R4*S4)/(100*Q4)</f>
        <v>10.705607044939802</v>
      </c>
      <c r="Z4" s="235">
        <f t="shared" ref="Z4:Z12" si="3">Y4*G4*1000/X4</f>
        <v>1069.6835639715234</v>
      </c>
      <c r="AA4" s="75">
        <f t="shared" ref="AA4:AA28" si="4">(0.2*Z4)/10</f>
        <v>21.393671279430471</v>
      </c>
      <c r="AB4" s="38"/>
      <c r="AC4" s="38"/>
      <c r="AD4" s="232" t="s">
        <v>1720</v>
      </c>
    </row>
    <row r="5" spans="1:30" s="65" customFormat="1" ht="13.5" thickBot="1" x14ac:dyDescent="0.35">
      <c r="A5" s="754"/>
      <c r="B5" s="102" t="s">
        <v>1369</v>
      </c>
      <c r="C5" s="46" t="s">
        <v>359</v>
      </c>
      <c r="D5" s="46" t="s">
        <v>362</v>
      </c>
      <c r="E5" s="46" t="s">
        <v>32</v>
      </c>
      <c r="F5" s="38" t="s">
        <v>231</v>
      </c>
      <c r="G5" s="38">
        <v>1000</v>
      </c>
      <c r="H5" s="418">
        <v>45099</v>
      </c>
      <c r="I5" s="38">
        <v>1</v>
      </c>
      <c r="J5" s="38">
        <v>1</v>
      </c>
      <c r="K5" s="38" t="s">
        <v>361</v>
      </c>
      <c r="L5" s="38">
        <v>30</v>
      </c>
      <c r="M5" s="38">
        <v>1</v>
      </c>
      <c r="N5" s="16" t="str">
        <f t="shared" ca="1" si="0"/>
        <v>Warning</v>
      </c>
      <c r="O5" s="38" t="s">
        <v>904</v>
      </c>
      <c r="P5" s="38">
        <v>10</v>
      </c>
      <c r="Q5" s="38">
        <v>349.4</v>
      </c>
      <c r="R5" s="38">
        <v>349.4</v>
      </c>
      <c r="S5" s="38">
        <v>1</v>
      </c>
      <c r="T5" s="38">
        <v>96</v>
      </c>
      <c r="U5" s="43">
        <f t="shared" si="1"/>
        <v>10.41666666666667</v>
      </c>
      <c r="V5" s="38">
        <v>10000</v>
      </c>
      <c r="W5" s="246">
        <v>11.3</v>
      </c>
      <c r="X5" s="246">
        <v>10846.2</v>
      </c>
      <c r="Y5" s="63">
        <f t="shared" si="2"/>
        <v>10.848000000000001</v>
      </c>
      <c r="Z5" s="97">
        <f t="shared" si="3"/>
        <v>1000.1659567406095</v>
      </c>
      <c r="AA5" s="67">
        <f t="shared" si="4"/>
        <v>20.003319134812195</v>
      </c>
      <c r="AB5" s="38"/>
      <c r="AC5" s="38">
        <v>0</v>
      </c>
      <c r="AD5" s="232"/>
    </row>
    <row r="6" spans="1:30" s="65" customFormat="1" ht="13.5" thickBot="1" x14ac:dyDescent="0.35">
      <c r="A6" s="100" t="s">
        <v>2130</v>
      </c>
      <c r="B6" s="102" t="s">
        <v>1370</v>
      </c>
      <c r="C6" s="46" t="s">
        <v>2</v>
      </c>
      <c r="D6" s="46" t="s">
        <v>363</v>
      </c>
      <c r="E6" s="46" t="s">
        <v>52</v>
      </c>
      <c r="F6" s="38" t="s">
        <v>16</v>
      </c>
      <c r="G6" s="38">
        <v>790</v>
      </c>
      <c r="H6" s="418">
        <v>45687</v>
      </c>
      <c r="I6" s="38">
        <v>3</v>
      </c>
      <c r="J6" s="38">
        <v>1</v>
      </c>
      <c r="K6" s="38" t="s">
        <v>361</v>
      </c>
      <c r="L6" s="38">
        <v>30</v>
      </c>
      <c r="M6" s="38">
        <v>1</v>
      </c>
      <c r="N6" s="16" t="str">
        <f t="shared" ca="1" si="0"/>
        <v/>
      </c>
      <c r="O6" s="38" t="s">
        <v>1924</v>
      </c>
      <c r="P6" s="38">
        <v>10</v>
      </c>
      <c r="Q6" s="38">
        <v>748.9799999999999</v>
      </c>
      <c r="R6" s="38">
        <v>748.9799999999999</v>
      </c>
      <c r="S6" s="38">
        <v>1</v>
      </c>
      <c r="T6" s="38">
        <v>95.199999999999989</v>
      </c>
      <c r="U6" s="43">
        <f t="shared" si="1"/>
        <v>10.504201680672269</v>
      </c>
      <c r="V6" s="38">
        <f>10*G6*P6/10</f>
        <v>7900</v>
      </c>
      <c r="W6" s="246">
        <v>10.4</v>
      </c>
      <c r="X6" s="246">
        <v>7929</v>
      </c>
      <c r="Y6" s="63">
        <f t="shared" si="2"/>
        <v>9.9007999999999985</v>
      </c>
      <c r="Z6" s="97">
        <f t="shared" si="3"/>
        <v>986.4588220456551</v>
      </c>
      <c r="AA6" s="67">
        <f t="shared" si="4"/>
        <v>19.729176440913101</v>
      </c>
      <c r="AB6" s="38">
        <v>1</v>
      </c>
      <c r="AC6" s="38">
        <v>1</v>
      </c>
      <c r="AD6" s="232"/>
    </row>
    <row r="7" spans="1:30" s="65" customFormat="1" ht="13.5" thickBot="1" x14ac:dyDescent="0.35">
      <c r="A7" s="100" t="s">
        <v>2128</v>
      </c>
      <c r="B7" s="102" t="s">
        <v>1371</v>
      </c>
      <c r="C7" s="46" t="s">
        <v>25</v>
      </c>
      <c r="D7" s="450" t="s">
        <v>28</v>
      </c>
      <c r="E7" s="450" t="s">
        <v>27</v>
      </c>
      <c r="F7" s="38" t="s">
        <v>26</v>
      </c>
      <c r="G7" s="38">
        <v>1000</v>
      </c>
      <c r="H7" s="418">
        <v>45687</v>
      </c>
      <c r="I7" s="38">
        <v>1</v>
      </c>
      <c r="J7" s="38">
        <v>1</v>
      </c>
      <c r="K7" s="38" t="s">
        <v>361</v>
      </c>
      <c r="L7" s="38">
        <v>30</v>
      </c>
      <c r="M7" s="38">
        <v>1</v>
      </c>
      <c r="N7" s="16" t="str">
        <f t="shared" ca="1" si="0"/>
        <v/>
      </c>
      <c r="O7" s="38" t="s">
        <v>1924</v>
      </c>
      <c r="P7" s="38">
        <v>10</v>
      </c>
      <c r="Q7" s="38">
        <v>347.39</v>
      </c>
      <c r="R7" s="38">
        <v>347.39</v>
      </c>
      <c r="S7" s="38">
        <v>1</v>
      </c>
      <c r="T7" s="38">
        <v>99.47</v>
      </c>
      <c r="U7" s="43">
        <f t="shared" si="1"/>
        <v>10.053282396702523</v>
      </c>
      <c r="V7" s="38">
        <f>10*G7*P7/10</f>
        <v>10000</v>
      </c>
      <c r="W7" s="246">
        <v>10</v>
      </c>
      <c r="X7" s="246">
        <v>10075.1</v>
      </c>
      <c r="Y7" s="63">
        <f t="shared" si="2"/>
        <v>9.9469999999999992</v>
      </c>
      <c r="Z7" s="97">
        <f t="shared" si="3"/>
        <v>987.28548600013892</v>
      </c>
      <c r="AA7" s="67">
        <f t="shared" si="4"/>
        <v>19.745709720002779</v>
      </c>
      <c r="AB7" s="38">
        <v>1</v>
      </c>
      <c r="AC7" s="38">
        <v>0</v>
      </c>
      <c r="AD7" s="232" t="s">
        <v>1672</v>
      </c>
    </row>
    <row r="8" spans="1:30" s="65" customFormat="1" ht="13.5" thickBot="1" x14ac:dyDescent="0.35">
      <c r="A8" s="100" t="s">
        <v>617</v>
      </c>
      <c r="B8" s="102" t="s">
        <v>1372</v>
      </c>
      <c r="C8" s="46" t="s">
        <v>1132</v>
      </c>
      <c r="D8" s="46" t="s">
        <v>364</v>
      </c>
      <c r="E8" s="46" t="s">
        <v>27</v>
      </c>
      <c r="F8" s="38" t="s">
        <v>26</v>
      </c>
      <c r="G8" s="38">
        <v>1000</v>
      </c>
      <c r="H8" s="418">
        <v>45098</v>
      </c>
      <c r="I8" s="38">
        <v>1</v>
      </c>
      <c r="J8" s="38">
        <v>1</v>
      </c>
      <c r="K8" s="38" t="s">
        <v>361</v>
      </c>
      <c r="L8" s="38">
        <v>30</v>
      </c>
      <c r="M8" s="38">
        <v>1</v>
      </c>
      <c r="N8" s="16" t="str">
        <f t="shared" ca="1" si="0"/>
        <v>Warning</v>
      </c>
      <c r="O8" s="38" t="s">
        <v>1760</v>
      </c>
      <c r="P8" s="38">
        <v>10</v>
      </c>
      <c r="Q8" s="38">
        <v>445.45</v>
      </c>
      <c r="R8" s="38">
        <v>445.45</v>
      </c>
      <c r="S8" s="38">
        <v>1</v>
      </c>
      <c r="T8" s="38">
        <v>99</v>
      </c>
      <c r="U8" s="43">
        <f t="shared" si="1"/>
        <v>10.101010101010102</v>
      </c>
      <c r="V8" s="38">
        <f>10*G8*P8/10</f>
        <v>10000</v>
      </c>
      <c r="W8" s="246">
        <v>10.1</v>
      </c>
      <c r="X8" s="246">
        <v>10013.700000000001</v>
      </c>
      <c r="Y8" s="63">
        <f t="shared" si="2"/>
        <v>9.9989999999999988</v>
      </c>
      <c r="Z8" s="97">
        <f t="shared" si="3"/>
        <v>998.53201114473143</v>
      </c>
      <c r="AA8" s="67">
        <f t="shared" si="4"/>
        <v>19.97064022289463</v>
      </c>
      <c r="AB8" s="38"/>
      <c r="AC8" s="38">
        <v>0</v>
      </c>
      <c r="AD8" s="232"/>
    </row>
    <row r="9" spans="1:30" s="65" customFormat="1" ht="13.5" thickBot="1" x14ac:dyDescent="0.35">
      <c r="A9" s="100" t="s">
        <v>618</v>
      </c>
      <c r="B9" s="102" t="s">
        <v>1373</v>
      </c>
      <c r="C9" s="46" t="s">
        <v>2010</v>
      </c>
      <c r="D9" s="46" t="s">
        <v>29</v>
      </c>
      <c r="E9" s="46" t="s">
        <v>27</v>
      </c>
      <c r="F9" s="38" t="s">
        <v>26</v>
      </c>
      <c r="G9" s="38">
        <v>1000</v>
      </c>
      <c r="H9" s="418">
        <v>45098</v>
      </c>
      <c r="I9" s="38">
        <v>1</v>
      </c>
      <c r="J9" s="38">
        <v>1</v>
      </c>
      <c r="K9" s="38" t="s">
        <v>361</v>
      </c>
      <c r="L9" s="38">
        <v>30</v>
      </c>
      <c r="M9" s="38">
        <v>1</v>
      </c>
      <c r="N9" s="16" t="str">
        <f t="shared" ca="1" si="0"/>
        <v>Warning</v>
      </c>
      <c r="O9" s="38" t="s">
        <v>1760</v>
      </c>
      <c r="P9" s="38">
        <v>10</v>
      </c>
      <c r="Q9" s="38">
        <v>476.48999999999995</v>
      </c>
      <c r="R9" s="38">
        <v>453.49</v>
      </c>
      <c r="S9" s="38">
        <v>1</v>
      </c>
      <c r="T9" s="38">
        <v>96.8</v>
      </c>
      <c r="U9" s="43">
        <f t="shared" si="1"/>
        <v>10.85452238279102</v>
      </c>
      <c r="V9" s="38">
        <f>10*G9*P9/10</f>
        <v>10000</v>
      </c>
      <c r="W9" s="246">
        <v>10.6</v>
      </c>
      <c r="X9" s="246">
        <v>10023.1</v>
      </c>
      <c r="Y9" s="63">
        <f t="shared" si="2"/>
        <v>9.7655148943314671</v>
      </c>
      <c r="Z9" s="97">
        <f t="shared" si="3"/>
        <v>974.30085445934549</v>
      </c>
      <c r="AA9" s="67">
        <f t="shared" si="4"/>
        <v>19.486017089186909</v>
      </c>
      <c r="AB9" s="38"/>
      <c r="AC9" s="38">
        <v>0</v>
      </c>
      <c r="AD9" s="232"/>
    </row>
    <row r="10" spans="1:30" s="65" customFormat="1" ht="13.5" thickBot="1" x14ac:dyDescent="0.35">
      <c r="A10" s="100" t="s">
        <v>619</v>
      </c>
      <c r="B10" s="102" t="s">
        <v>1374</v>
      </c>
      <c r="C10" s="46" t="s">
        <v>2011</v>
      </c>
      <c r="D10" s="46" t="s">
        <v>30</v>
      </c>
      <c r="E10" s="46" t="s">
        <v>27</v>
      </c>
      <c r="F10" s="38" t="s">
        <v>26</v>
      </c>
      <c r="G10" s="38">
        <v>1000</v>
      </c>
      <c r="H10" s="418">
        <v>45601</v>
      </c>
      <c r="I10" s="38">
        <v>1</v>
      </c>
      <c r="J10" s="38">
        <v>1</v>
      </c>
      <c r="K10" s="38" t="s">
        <v>361</v>
      </c>
      <c r="L10" s="38">
        <v>30</v>
      </c>
      <c r="M10" s="38">
        <v>1</v>
      </c>
      <c r="N10" s="16" t="str">
        <f t="shared" ca="1" si="0"/>
        <v>Warning</v>
      </c>
      <c r="O10" s="38" t="s">
        <v>1697</v>
      </c>
      <c r="P10" s="38">
        <v>10</v>
      </c>
      <c r="Q10" s="38">
        <v>477.45</v>
      </c>
      <c r="R10" s="38">
        <v>454.45</v>
      </c>
      <c r="S10" s="38">
        <v>1</v>
      </c>
      <c r="T10" s="38">
        <v>95</v>
      </c>
      <c r="U10" s="43">
        <f t="shared" si="1"/>
        <v>11.059059244546617</v>
      </c>
      <c r="V10" s="38">
        <f>10*G10*P10/10</f>
        <v>10000</v>
      </c>
      <c r="W10" s="246">
        <v>11.8</v>
      </c>
      <c r="X10" s="246">
        <v>10075.1</v>
      </c>
      <c r="Y10" s="63">
        <f t="shared" si="2"/>
        <v>10.669985338778931</v>
      </c>
      <c r="Z10" s="97">
        <f t="shared" si="3"/>
        <v>1059.0451051383043</v>
      </c>
      <c r="AA10" s="67">
        <f t="shared" si="4"/>
        <v>21.180902102766087</v>
      </c>
      <c r="AB10" s="38"/>
      <c r="AC10" s="38">
        <v>0</v>
      </c>
      <c r="AD10" s="232"/>
    </row>
    <row r="11" spans="1:30" s="65" customFormat="1" ht="13.5" thickBot="1" x14ac:dyDescent="0.35">
      <c r="A11" s="100" t="s">
        <v>1093</v>
      </c>
      <c r="B11" s="102" t="s">
        <v>1375</v>
      </c>
      <c r="C11" s="46" t="s">
        <v>230</v>
      </c>
      <c r="D11" s="46" t="s">
        <v>365</v>
      </c>
      <c r="E11" s="46" t="s">
        <v>27</v>
      </c>
      <c r="F11" s="38" t="s">
        <v>231</v>
      </c>
      <c r="G11" s="38">
        <v>1000</v>
      </c>
      <c r="H11" s="418">
        <v>45573</v>
      </c>
      <c r="I11" s="38">
        <v>1</v>
      </c>
      <c r="J11" s="38">
        <v>1</v>
      </c>
      <c r="K11" s="38" t="s">
        <v>361</v>
      </c>
      <c r="L11" s="38">
        <v>30</v>
      </c>
      <c r="M11" s="38">
        <v>1</v>
      </c>
      <c r="N11" s="16" t="str">
        <f t="shared" ca="1" si="0"/>
        <v>Warning</v>
      </c>
      <c r="O11" s="38" t="s">
        <v>1924</v>
      </c>
      <c r="P11" s="38">
        <v>10</v>
      </c>
      <c r="Q11" s="38">
        <v>523.55999999999995</v>
      </c>
      <c r="R11" s="38">
        <v>523.55999999999995</v>
      </c>
      <c r="S11" s="38">
        <v>1</v>
      </c>
      <c r="T11" s="38">
        <v>97.8</v>
      </c>
      <c r="U11" s="43">
        <v>5</v>
      </c>
      <c r="V11" s="42" t="s">
        <v>1627</v>
      </c>
      <c r="W11" s="246">
        <v>5.3</v>
      </c>
      <c r="X11" s="246">
        <v>50000</v>
      </c>
      <c r="Y11" s="63">
        <f t="shared" si="2"/>
        <v>5.1833999999999998</v>
      </c>
      <c r="Z11" s="537">
        <v>100</v>
      </c>
      <c r="AA11" s="67">
        <f t="shared" si="4"/>
        <v>2</v>
      </c>
      <c r="AB11" s="38"/>
      <c r="AC11" s="38">
        <v>0</v>
      </c>
      <c r="AD11" s="232" t="s">
        <v>1942</v>
      </c>
    </row>
    <row r="12" spans="1:30" s="65" customFormat="1" ht="13.5" thickBot="1" x14ac:dyDescent="0.35">
      <c r="A12" s="100" t="s">
        <v>620</v>
      </c>
      <c r="B12" s="102" t="s">
        <v>1376</v>
      </c>
      <c r="C12" s="46" t="s">
        <v>366</v>
      </c>
      <c r="D12" s="46" t="s">
        <v>31</v>
      </c>
      <c r="E12" s="46" t="s">
        <v>27</v>
      </c>
      <c r="F12" s="38" t="s">
        <v>243</v>
      </c>
      <c r="G12" s="38">
        <v>1000</v>
      </c>
      <c r="H12" s="418">
        <v>45306</v>
      </c>
      <c r="I12" s="38">
        <v>1</v>
      </c>
      <c r="J12" s="38">
        <v>1</v>
      </c>
      <c r="K12" s="38" t="s">
        <v>361</v>
      </c>
      <c r="L12" s="38">
        <v>30</v>
      </c>
      <c r="M12" s="38">
        <v>1</v>
      </c>
      <c r="N12" s="16" t="str">
        <f t="shared" ca="1" si="0"/>
        <v>Warning</v>
      </c>
      <c r="O12" s="38" t="s">
        <v>1539</v>
      </c>
      <c r="P12" s="38">
        <v>10</v>
      </c>
      <c r="Q12" s="38">
        <v>424.39</v>
      </c>
      <c r="R12" s="38">
        <v>424.39</v>
      </c>
      <c r="S12" s="38">
        <v>1</v>
      </c>
      <c r="T12" s="38">
        <v>95.1</v>
      </c>
      <c r="U12" s="43">
        <f t="shared" ref="U12:U21" si="5">(1000*Q12*10*100)/(S12*R12*T12*1000)</f>
        <v>10.515247108307047</v>
      </c>
      <c r="V12" s="42" t="s">
        <v>77</v>
      </c>
      <c r="W12" s="246">
        <v>11.2</v>
      </c>
      <c r="X12" s="246">
        <v>10013</v>
      </c>
      <c r="Y12" s="63">
        <f t="shared" si="2"/>
        <v>10.651199999999999</v>
      </c>
      <c r="Z12" s="97">
        <f t="shared" si="3"/>
        <v>1063.7371417157692</v>
      </c>
      <c r="AA12" s="67">
        <f t="shared" si="4"/>
        <v>21.274742834315383</v>
      </c>
      <c r="AB12" s="38"/>
      <c r="AC12" s="38">
        <v>0</v>
      </c>
      <c r="AD12" s="232"/>
    </row>
    <row r="13" spans="1:30" s="65" customFormat="1" ht="13.5" thickBot="1" x14ac:dyDescent="0.35">
      <c r="A13" s="100" t="s">
        <v>367</v>
      </c>
      <c r="B13" s="102" t="s">
        <v>1377</v>
      </c>
      <c r="C13" s="46" t="s">
        <v>280</v>
      </c>
      <c r="D13" s="46" t="s">
        <v>368</v>
      </c>
      <c r="E13" s="46" t="s">
        <v>19</v>
      </c>
      <c r="F13" s="38" t="s">
        <v>16</v>
      </c>
      <c r="G13" s="38">
        <v>790</v>
      </c>
      <c r="H13" s="420">
        <v>45547</v>
      </c>
      <c r="I13" s="38">
        <v>3</v>
      </c>
      <c r="J13" s="38">
        <v>1</v>
      </c>
      <c r="K13" s="38" t="s">
        <v>361</v>
      </c>
      <c r="L13" s="38">
        <v>60</v>
      </c>
      <c r="M13" s="38">
        <v>1</v>
      </c>
      <c r="N13" s="16" t="str">
        <f t="shared" ca="1" si="0"/>
        <v>Warning</v>
      </c>
      <c r="O13" s="38" t="s">
        <v>1526</v>
      </c>
      <c r="P13" s="38">
        <v>10</v>
      </c>
      <c r="Q13" s="38">
        <v>323.13</v>
      </c>
      <c r="R13" s="38">
        <v>323.13</v>
      </c>
      <c r="S13" s="38">
        <v>1</v>
      </c>
      <c r="T13" s="38">
        <v>100</v>
      </c>
      <c r="U13" s="43">
        <f t="shared" si="5"/>
        <v>10</v>
      </c>
      <c r="V13" s="38">
        <f>10*G13*P13/10</f>
        <v>7900</v>
      </c>
      <c r="W13" s="246">
        <v>10.6</v>
      </c>
      <c r="X13" s="246">
        <v>7921.9</v>
      </c>
      <c r="Y13" s="63">
        <f t="shared" si="2"/>
        <v>10.6</v>
      </c>
      <c r="Z13" s="97">
        <f t="shared" ref="Z13:Z18" si="6">(Y13*1000*0.79*1000)/X13</f>
        <v>1057.0696423837717</v>
      </c>
      <c r="AA13" s="67">
        <f t="shared" si="4"/>
        <v>21.141392847675434</v>
      </c>
      <c r="AB13" s="38"/>
      <c r="AC13" s="38">
        <v>1</v>
      </c>
      <c r="AD13" s="232"/>
    </row>
    <row r="14" spans="1:30" s="65" customFormat="1" ht="13.5" thickBot="1" x14ac:dyDescent="0.35">
      <c r="A14" s="100" t="s">
        <v>1094</v>
      </c>
      <c r="B14" s="102" t="s">
        <v>1378</v>
      </c>
      <c r="C14" s="46" t="s">
        <v>21</v>
      </c>
      <c r="D14" s="46" t="s">
        <v>433</v>
      </c>
      <c r="E14" s="46" t="s">
        <v>19</v>
      </c>
      <c r="F14" s="38" t="s">
        <v>16</v>
      </c>
      <c r="G14" s="38">
        <v>790</v>
      </c>
      <c r="H14" s="418">
        <v>45608</v>
      </c>
      <c r="I14" s="38">
        <v>1</v>
      </c>
      <c r="J14" s="38">
        <v>1</v>
      </c>
      <c r="K14" s="38" t="s">
        <v>361</v>
      </c>
      <c r="L14" s="38">
        <v>30</v>
      </c>
      <c r="M14" s="38">
        <v>1</v>
      </c>
      <c r="N14" s="16" t="str">
        <f t="shared" ca="1" si="0"/>
        <v>Warning</v>
      </c>
      <c r="O14" s="38" t="s">
        <v>2006</v>
      </c>
      <c r="P14" s="38">
        <v>10</v>
      </c>
      <c r="Q14" s="38">
        <v>515.33999999999992</v>
      </c>
      <c r="R14" s="43">
        <v>478.84</v>
      </c>
      <c r="S14" s="38">
        <v>1</v>
      </c>
      <c r="T14" s="38">
        <v>99</v>
      </c>
      <c r="U14" s="43">
        <f t="shared" si="5"/>
        <v>10.870968476849354</v>
      </c>
      <c r="V14" s="38">
        <f>10*G14*P14/10</f>
        <v>7900</v>
      </c>
      <c r="W14" s="246">
        <v>5.2</v>
      </c>
      <c r="X14" s="246">
        <v>3973.9</v>
      </c>
      <c r="Y14" s="63">
        <f t="shared" si="2"/>
        <v>4.7833824659448139</v>
      </c>
      <c r="Z14" s="97">
        <f t="shared" si="6"/>
        <v>950.92280834857524</v>
      </c>
      <c r="AA14" s="67">
        <f t="shared" si="4"/>
        <v>19.018456166971507</v>
      </c>
      <c r="AB14" s="38"/>
      <c r="AC14" s="38">
        <v>0</v>
      </c>
      <c r="AD14" s="232"/>
    </row>
    <row r="15" spans="1:30" s="65" customFormat="1" ht="13.5" thickBot="1" x14ac:dyDescent="0.35">
      <c r="A15" s="100" t="s">
        <v>369</v>
      </c>
      <c r="B15" s="102" t="s">
        <v>1379</v>
      </c>
      <c r="C15" s="46" t="s">
        <v>250</v>
      </c>
      <c r="D15" s="46" t="s">
        <v>41</v>
      </c>
      <c r="E15" s="46" t="s">
        <v>38</v>
      </c>
      <c r="F15" s="38" t="s">
        <v>58</v>
      </c>
      <c r="G15" s="38" t="s">
        <v>331</v>
      </c>
      <c r="H15" s="418">
        <v>45098</v>
      </c>
      <c r="I15" s="38">
        <v>1</v>
      </c>
      <c r="J15" s="38">
        <v>1</v>
      </c>
      <c r="K15" s="38" t="s">
        <v>361</v>
      </c>
      <c r="L15" s="38">
        <v>30</v>
      </c>
      <c r="M15" s="38">
        <v>1</v>
      </c>
      <c r="N15" s="16" t="str">
        <f t="shared" ca="1" si="0"/>
        <v>Warning</v>
      </c>
      <c r="O15" s="38" t="s">
        <v>1760</v>
      </c>
      <c r="P15" s="38">
        <v>10</v>
      </c>
      <c r="Q15" s="38">
        <v>262.22000000000003</v>
      </c>
      <c r="R15" s="38">
        <v>262.22000000000003</v>
      </c>
      <c r="S15" s="38">
        <v>1</v>
      </c>
      <c r="T15" s="38">
        <v>100</v>
      </c>
      <c r="U15" s="43">
        <f t="shared" si="5"/>
        <v>9.9999999999999982</v>
      </c>
      <c r="V15" s="42" t="s">
        <v>77</v>
      </c>
      <c r="W15" s="246">
        <v>11.6</v>
      </c>
      <c r="X15" s="246">
        <v>7900</v>
      </c>
      <c r="Y15" s="63">
        <f t="shared" ref="Y15:Y46" si="7">(W15*T15*R15*S15)/(100*Q15)</f>
        <v>11.6</v>
      </c>
      <c r="Z15" s="97">
        <f t="shared" si="6"/>
        <v>1160</v>
      </c>
      <c r="AA15" s="67">
        <f t="shared" si="4"/>
        <v>23.2</v>
      </c>
      <c r="AB15" s="38"/>
      <c r="AC15" s="38">
        <v>0</v>
      </c>
      <c r="AD15" s="232"/>
    </row>
    <row r="16" spans="1:30" s="65" customFormat="1" ht="13.5" thickBot="1" x14ac:dyDescent="0.35">
      <c r="A16" s="100" t="s">
        <v>1905</v>
      </c>
      <c r="B16" s="102" t="s">
        <v>1368</v>
      </c>
      <c r="C16" s="46" t="s">
        <v>246</v>
      </c>
      <c r="D16" s="450" t="s">
        <v>39</v>
      </c>
      <c r="E16" s="450" t="s">
        <v>38</v>
      </c>
      <c r="F16" s="38" t="s">
        <v>58</v>
      </c>
      <c r="G16" s="38">
        <v>790</v>
      </c>
      <c r="H16" s="418">
        <v>45687</v>
      </c>
      <c r="I16" s="38">
        <v>1</v>
      </c>
      <c r="J16" s="38">
        <v>1</v>
      </c>
      <c r="K16" s="38" t="s">
        <v>361</v>
      </c>
      <c r="L16" s="38">
        <v>30</v>
      </c>
      <c r="M16" s="38">
        <v>1</v>
      </c>
      <c r="N16" s="16" t="str">
        <f t="shared" ca="1" si="0"/>
        <v/>
      </c>
      <c r="O16" s="38" t="s">
        <v>1924</v>
      </c>
      <c r="P16" s="38">
        <v>10</v>
      </c>
      <c r="Q16" s="38">
        <v>331.34</v>
      </c>
      <c r="R16" s="38">
        <v>331.34</v>
      </c>
      <c r="S16" s="38">
        <v>1</v>
      </c>
      <c r="T16" s="38">
        <v>99.4</v>
      </c>
      <c r="U16" s="43">
        <f t="shared" si="5"/>
        <v>10.06036217303823</v>
      </c>
      <c r="V16" s="42" t="s">
        <v>77</v>
      </c>
      <c r="W16" s="246">
        <v>10</v>
      </c>
      <c r="X16" s="246">
        <v>7900</v>
      </c>
      <c r="Y16" s="63">
        <f t="shared" si="7"/>
        <v>9.94</v>
      </c>
      <c r="Z16" s="97">
        <f t="shared" si="6"/>
        <v>994</v>
      </c>
      <c r="AA16" s="67">
        <f t="shared" si="4"/>
        <v>19.880000000000003</v>
      </c>
      <c r="AB16" s="38"/>
      <c r="AC16" s="38"/>
      <c r="AD16" s="232"/>
    </row>
    <row r="17" spans="1:30" s="65" customFormat="1" ht="13.5" thickBot="1" x14ac:dyDescent="0.35">
      <c r="A17" s="100" t="s">
        <v>898</v>
      </c>
      <c r="B17" s="102" t="s">
        <v>1380</v>
      </c>
      <c r="C17" s="46" t="s">
        <v>18</v>
      </c>
      <c r="D17" s="46" t="s">
        <v>54</v>
      </c>
      <c r="E17" s="46" t="s">
        <v>52</v>
      </c>
      <c r="F17" s="38" t="s">
        <v>16</v>
      </c>
      <c r="G17" s="38">
        <v>790</v>
      </c>
      <c r="H17" s="418">
        <v>45671</v>
      </c>
      <c r="I17" s="38">
        <v>3</v>
      </c>
      <c r="J17" s="38">
        <v>1</v>
      </c>
      <c r="K17" s="38" t="s">
        <v>361</v>
      </c>
      <c r="L17" s="38">
        <v>60</v>
      </c>
      <c r="M17" s="38">
        <v>1</v>
      </c>
      <c r="N17" s="16" t="str">
        <f t="shared" ca="1" si="0"/>
        <v/>
      </c>
      <c r="O17" s="38" t="s">
        <v>1689</v>
      </c>
      <c r="P17" s="38">
        <v>10</v>
      </c>
      <c r="Q17" s="38">
        <v>747.94999999999993</v>
      </c>
      <c r="R17" s="38">
        <v>747.94999999999993</v>
      </c>
      <c r="S17" s="38">
        <v>1</v>
      </c>
      <c r="T17" s="38">
        <v>98.4</v>
      </c>
      <c r="U17" s="43">
        <f t="shared" si="5"/>
        <v>10.162601626016258</v>
      </c>
      <c r="V17" s="38">
        <f>10*G17*P17/10</f>
        <v>7900</v>
      </c>
      <c r="W17" s="246">
        <v>11.1</v>
      </c>
      <c r="X17" s="246">
        <v>8664.2999999999993</v>
      </c>
      <c r="Y17" s="63">
        <f t="shared" si="7"/>
        <v>10.9224</v>
      </c>
      <c r="Z17" s="97">
        <f t="shared" si="6"/>
        <v>995.89072400540158</v>
      </c>
      <c r="AA17" s="67">
        <f t="shared" si="4"/>
        <v>19.917814480108031</v>
      </c>
      <c r="AB17" s="38">
        <v>1</v>
      </c>
      <c r="AC17" s="38">
        <v>1</v>
      </c>
      <c r="AD17" s="232"/>
    </row>
    <row r="18" spans="1:30" s="65" customFormat="1" ht="13.5" thickBot="1" x14ac:dyDescent="0.35">
      <c r="A18" s="100" t="s">
        <v>2126</v>
      </c>
      <c r="B18" s="102" t="s">
        <v>1381</v>
      </c>
      <c r="C18" s="46" t="s">
        <v>189</v>
      </c>
      <c r="D18" s="46" t="s">
        <v>188</v>
      </c>
      <c r="E18" s="46" t="s">
        <v>185</v>
      </c>
      <c r="F18" s="38" t="s">
        <v>16</v>
      </c>
      <c r="G18" s="38">
        <v>790</v>
      </c>
      <c r="H18" s="418">
        <v>45687</v>
      </c>
      <c r="I18" s="38">
        <v>3</v>
      </c>
      <c r="J18" s="38">
        <v>1</v>
      </c>
      <c r="K18" s="38" t="s">
        <v>361</v>
      </c>
      <c r="L18" s="38">
        <v>60</v>
      </c>
      <c r="M18" s="38">
        <v>1</v>
      </c>
      <c r="N18" s="16" t="str">
        <f t="shared" ca="1" si="0"/>
        <v/>
      </c>
      <c r="O18" s="38" t="s">
        <v>1697</v>
      </c>
      <c r="P18" s="38">
        <v>10</v>
      </c>
      <c r="Q18" s="38">
        <v>461.44</v>
      </c>
      <c r="R18" s="38">
        <v>424.94</v>
      </c>
      <c r="S18" s="38">
        <v>1</v>
      </c>
      <c r="T18" s="38">
        <v>99</v>
      </c>
      <c r="U18" s="43">
        <f t="shared" si="5"/>
        <v>10.968631103238343</v>
      </c>
      <c r="V18" s="38">
        <f>10*G18*P18/10</f>
        <v>7900</v>
      </c>
      <c r="W18" s="246">
        <v>10.7</v>
      </c>
      <c r="X18" s="246">
        <v>7922.9</v>
      </c>
      <c r="Y18" s="63">
        <f t="shared" si="7"/>
        <v>9.7550914961858517</v>
      </c>
      <c r="Z18" s="97">
        <f t="shared" si="6"/>
        <v>972.68958108607012</v>
      </c>
      <c r="AA18" s="67">
        <f t="shared" si="4"/>
        <v>19.453791621721404</v>
      </c>
      <c r="AB18" s="38"/>
      <c r="AC18" s="38">
        <v>1</v>
      </c>
      <c r="AD18" s="232"/>
    </row>
    <row r="19" spans="1:30" s="65" customFormat="1" ht="13.5" thickBot="1" x14ac:dyDescent="0.35">
      <c r="A19" s="100" t="s">
        <v>370</v>
      </c>
      <c r="B19" s="102" t="s">
        <v>1382</v>
      </c>
      <c r="C19" s="46" t="s">
        <v>411</v>
      </c>
      <c r="D19" s="46" t="s">
        <v>34</v>
      </c>
      <c r="E19" s="46" t="s">
        <v>32</v>
      </c>
      <c r="F19" s="38" t="s">
        <v>26</v>
      </c>
      <c r="G19" s="38">
        <v>1000</v>
      </c>
      <c r="H19" s="418">
        <v>45096</v>
      </c>
      <c r="I19" s="38">
        <v>1</v>
      </c>
      <c r="J19" s="38">
        <v>1</v>
      </c>
      <c r="K19" s="38" t="s">
        <v>361</v>
      </c>
      <c r="L19" s="38">
        <v>30</v>
      </c>
      <c r="M19" s="38">
        <v>1</v>
      </c>
      <c r="N19" s="16" t="str">
        <f t="shared" ca="1" si="0"/>
        <v>Warning</v>
      </c>
      <c r="O19" s="38" t="s">
        <v>1761</v>
      </c>
      <c r="P19" s="38">
        <v>10</v>
      </c>
      <c r="Q19" s="38">
        <v>475.88</v>
      </c>
      <c r="R19" s="38">
        <v>434.88</v>
      </c>
      <c r="S19" s="38">
        <v>1</v>
      </c>
      <c r="T19" s="38">
        <v>98.5</v>
      </c>
      <c r="U19" s="43">
        <f t="shared" si="5"/>
        <v>11.109430269345555</v>
      </c>
      <c r="V19" s="38">
        <f>10*G19*P19/10</f>
        <v>10000</v>
      </c>
      <c r="W19" s="246">
        <v>10.8</v>
      </c>
      <c r="X19" s="246">
        <v>9901.2999999999993</v>
      </c>
      <c r="Y19" s="63">
        <f t="shared" si="7"/>
        <v>9.7214706228460983</v>
      </c>
      <c r="Z19" s="97">
        <f>Y19*G19*1000/X19</f>
        <v>981.83780138427267</v>
      </c>
      <c r="AA19" s="67">
        <f t="shared" si="4"/>
        <v>19.636756027685454</v>
      </c>
      <c r="AB19" s="38"/>
      <c r="AC19" s="38">
        <v>0</v>
      </c>
      <c r="AD19" s="232"/>
    </row>
    <row r="20" spans="1:30" s="65" customFormat="1" ht="13.5" thickBot="1" x14ac:dyDescent="0.35">
      <c r="A20" s="100" t="s">
        <v>621</v>
      </c>
      <c r="B20" s="102" t="s">
        <v>1383</v>
      </c>
      <c r="C20" s="46" t="s">
        <v>254</v>
      </c>
      <c r="D20" s="46" t="s">
        <v>371</v>
      </c>
      <c r="E20" s="46" t="s">
        <v>38</v>
      </c>
      <c r="F20" s="38" t="s">
        <v>58</v>
      </c>
      <c r="G20" s="38">
        <v>1000</v>
      </c>
      <c r="H20" s="418">
        <v>45573</v>
      </c>
      <c r="I20" s="38">
        <v>1</v>
      </c>
      <c r="J20" s="38">
        <v>1</v>
      </c>
      <c r="K20" s="38" t="s">
        <v>361</v>
      </c>
      <c r="L20" s="38">
        <v>30</v>
      </c>
      <c r="M20" s="38">
        <v>1</v>
      </c>
      <c r="N20" s="16" t="str">
        <f t="shared" ca="1" si="0"/>
        <v>Warning</v>
      </c>
      <c r="O20" s="38" t="s">
        <v>1924</v>
      </c>
      <c r="P20" s="38">
        <v>10</v>
      </c>
      <c r="Q20" s="38">
        <v>357.38</v>
      </c>
      <c r="R20" s="38">
        <v>357.38</v>
      </c>
      <c r="S20" s="38">
        <v>1</v>
      </c>
      <c r="T20" s="38">
        <v>99.6</v>
      </c>
      <c r="U20" s="43">
        <f t="shared" si="5"/>
        <v>10.040160642570283</v>
      </c>
      <c r="V20" s="42" t="s">
        <v>77</v>
      </c>
      <c r="W20" s="246">
        <v>9.9</v>
      </c>
      <c r="X20" s="246">
        <v>7922.2</v>
      </c>
      <c r="Y20" s="63">
        <f t="shared" si="7"/>
        <v>9.8604000000000003</v>
      </c>
      <c r="Z20" s="97">
        <f>Y20*G20*1000/X20</f>
        <v>1244.6542627048043</v>
      </c>
      <c r="AA20" s="67">
        <f t="shared" si="4"/>
        <v>24.893085254096086</v>
      </c>
      <c r="AB20" s="38"/>
      <c r="AC20" s="38">
        <v>0</v>
      </c>
      <c r="AD20" s="524" t="s">
        <v>1949</v>
      </c>
    </row>
    <row r="21" spans="1:30" s="65" customFormat="1" ht="13.5" thickBot="1" x14ac:dyDescent="0.35">
      <c r="A21" s="100" t="s">
        <v>622</v>
      </c>
      <c r="B21" s="102" t="s">
        <v>1384</v>
      </c>
      <c r="C21" s="46" t="s">
        <v>251</v>
      </c>
      <c r="D21" s="46" t="s">
        <v>42</v>
      </c>
      <c r="E21" s="46" t="s">
        <v>38</v>
      </c>
      <c r="F21" s="38" t="s">
        <v>58</v>
      </c>
      <c r="G21" s="38">
        <v>1000</v>
      </c>
      <c r="H21" s="418">
        <v>45041</v>
      </c>
      <c r="I21" s="38">
        <v>1</v>
      </c>
      <c r="J21" s="38">
        <v>1</v>
      </c>
      <c r="K21" s="38" t="s">
        <v>361</v>
      </c>
      <c r="L21" s="38">
        <v>30</v>
      </c>
      <c r="M21" s="38">
        <v>1</v>
      </c>
      <c r="N21" s="16" t="str">
        <f t="shared" ca="1" si="0"/>
        <v>Warning</v>
      </c>
      <c r="O21" s="38" t="s">
        <v>1689</v>
      </c>
      <c r="P21" s="38">
        <v>10</v>
      </c>
      <c r="Q21" s="38">
        <v>435.84999999999997</v>
      </c>
      <c r="R21" s="38">
        <v>399.35</v>
      </c>
      <c r="S21" s="38">
        <v>1</v>
      </c>
      <c r="T21" s="38">
        <v>98.3</v>
      </c>
      <c r="U21" s="43">
        <f t="shared" si="5"/>
        <v>11.102731664285081</v>
      </c>
      <c r="V21" s="42" t="s">
        <v>77</v>
      </c>
      <c r="W21" s="246">
        <v>12.3</v>
      </c>
      <c r="X21" s="246">
        <v>7900</v>
      </c>
      <c r="Y21" s="63">
        <f t="shared" si="7"/>
        <v>11.078354743604454</v>
      </c>
      <c r="Z21" s="97">
        <f t="shared" ref="Z21:Z42" si="8">(Y21*1000*0.79*1000)/X21</f>
        <v>1107.8354743604455</v>
      </c>
      <c r="AA21" s="67">
        <f t="shared" si="4"/>
        <v>22.156709487208911</v>
      </c>
      <c r="AB21" s="40"/>
      <c r="AC21" s="38">
        <v>0</v>
      </c>
      <c r="AD21" s="232"/>
    </row>
    <row r="22" spans="1:30" s="65" customFormat="1" ht="13.5" thickBot="1" x14ac:dyDescent="0.35">
      <c r="A22" s="100" t="s">
        <v>2133</v>
      </c>
      <c r="B22" s="102" t="s">
        <v>1387</v>
      </c>
      <c r="C22" s="40" t="s">
        <v>137</v>
      </c>
      <c r="D22" s="452" t="s">
        <v>181</v>
      </c>
      <c r="E22" s="451" t="s">
        <v>180</v>
      </c>
      <c r="F22" s="38" t="s">
        <v>16</v>
      </c>
      <c r="G22" s="38">
        <v>790</v>
      </c>
      <c r="H22" s="418">
        <v>45687</v>
      </c>
      <c r="I22" s="38">
        <v>12</v>
      </c>
      <c r="J22" s="38">
        <v>2</v>
      </c>
      <c r="K22" s="38"/>
      <c r="L22" s="38">
        <f>M22*30</f>
        <v>300</v>
      </c>
      <c r="M22" s="38">
        <f>I22-J22</f>
        <v>10</v>
      </c>
      <c r="N22" s="16" t="str">
        <f t="shared" ca="1" si="0"/>
        <v/>
      </c>
      <c r="O22" s="38" t="s">
        <v>1924</v>
      </c>
      <c r="P22" s="38">
        <v>10</v>
      </c>
      <c r="Q22" s="38">
        <v>141.13</v>
      </c>
      <c r="R22" s="38">
        <v>141.13</v>
      </c>
      <c r="S22" s="38">
        <v>1</v>
      </c>
      <c r="T22" s="38">
        <v>99.9</v>
      </c>
      <c r="U22" s="43">
        <f>(P22*1000*Q22*100)/(S22*1000*R22*T22)</f>
        <v>10.01001001001001</v>
      </c>
      <c r="V22" s="38">
        <f>10*G22*P22/10</f>
        <v>7900</v>
      </c>
      <c r="W22" s="246">
        <v>10.6</v>
      </c>
      <c r="X22" s="246">
        <v>7976.4</v>
      </c>
      <c r="Y22" s="63">
        <f t="shared" si="7"/>
        <v>10.589399999999999</v>
      </c>
      <c r="Z22" s="97">
        <f t="shared" si="8"/>
        <v>1048.7972017451482</v>
      </c>
      <c r="AA22" s="67">
        <f t="shared" si="4"/>
        <v>20.975944034902966</v>
      </c>
      <c r="AB22" s="47">
        <v>6.2</v>
      </c>
      <c r="AC22" s="38">
        <v>6</v>
      </c>
      <c r="AD22" s="232"/>
    </row>
    <row r="23" spans="1:30" s="13" customFormat="1" ht="13.5" thickBot="1" x14ac:dyDescent="0.35">
      <c r="A23" s="100" t="s">
        <v>1095</v>
      </c>
      <c r="B23" s="102" t="s">
        <v>1388</v>
      </c>
      <c r="C23" s="46" t="s">
        <v>415</v>
      </c>
      <c r="D23" s="46" t="s">
        <v>1051</v>
      </c>
      <c r="E23" s="46" t="s">
        <v>19</v>
      </c>
      <c r="F23" s="38" t="s">
        <v>16</v>
      </c>
      <c r="G23" s="38">
        <v>790</v>
      </c>
      <c r="H23" s="418">
        <v>45573</v>
      </c>
      <c r="I23" s="38">
        <v>1</v>
      </c>
      <c r="J23" s="38">
        <v>1</v>
      </c>
      <c r="K23" s="38" t="s">
        <v>361</v>
      </c>
      <c r="L23" s="38">
        <v>30</v>
      </c>
      <c r="M23" s="38">
        <v>1</v>
      </c>
      <c r="N23" s="16" t="str">
        <f t="shared" ca="1" si="0"/>
        <v>Warning</v>
      </c>
      <c r="O23" s="38" t="s">
        <v>1924</v>
      </c>
      <c r="P23" s="38">
        <v>10</v>
      </c>
      <c r="Q23" s="38">
        <v>512.94000000000005</v>
      </c>
      <c r="R23" s="38">
        <v>444.4</v>
      </c>
      <c r="S23" s="38">
        <v>1</v>
      </c>
      <c r="T23" s="38">
        <v>97</v>
      </c>
      <c r="U23" s="43">
        <f t="shared" ref="U23:U55" si="9">(1000*Q23*10*100)/(S23*R23*T23*1000)</f>
        <v>11.899282711776337</v>
      </c>
      <c r="V23" s="38">
        <f>10*G23*P23/10</f>
        <v>7900</v>
      </c>
      <c r="W23" s="246">
        <v>12.1</v>
      </c>
      <c r="X23" s="246">
        <v>7924</v>
      </c>
      <c r="Y23" s="43">
        <f t="shared" si="7"/>
        <v>10.168680157523296</v>
      </c>
      <c r="Z23" s="97">
        <f t="shared" si="8"/>
        <v>1013.7881530090111</v>
      </c>
      <c r="AA23" s="67">
        <f t="shared" si="4"/>
        <v>20.275763060180225</v>
      </c>
      <c r="AB23" s="38"/>
      <c r="AC23" s="38">
        <v>0</v>
      </c>
      <c r="AD23" s="232"/>
    </row>
    <row r="24" spans="1:30" s="65" customFormat="1" ht="13.5" thickBot="1" x14ac:dyDescent="0.35">
      <c r="A24" s="100" t="s">
        <v>416</v>
      </c>
      <c r="B24" s="102" t="s">
        <v>1389</v>
      </c>
      <c r="C24" s="46" t="s">
        <v>417</v>
      </c>
      <c r="D24" s="46" t="s">
        <v>434</v>
      </c>
      <c r="E24" s="46" t="s">
        <v>38</v>
      </c>
      <c r="F24" s="38" t="s">
        <v>58</v>
      </c>
      <c r="G24" s="38" t="s">
        <v>331</v>
      </c>
      <c r="H24" s="418">
        <v>45098</v>
      </c>
      <c r="I24" s="38">
        <v>1</v>
      </c>
      <c r="J24" s="38">
        <v>1</v>
      </c>
      <c r="K24" s="38" t="s">
        <v>361</v>
      </c>
      <c r="L24" s="38">
        <v>30</v>
      </c>
      <c r="M24" s="38">
        <v>1</v>
      </c>
      <c r="N24" s="16" t="str">
        <f t="shared" ca="1" si="0"/>
        <v>Warning</v>
      </c>
      <c r="O24" s="38" t="s">
        <v>1760</v>
      </c>
      <c r="P24" s="38">
        <v>10</v>
      </c>
      <c r="Q24" s="38">
        <v>347.34</v>
      </c>
      <c r="R24" s="38">
        <v>320.29999999999995</v>
      </c>
      <c r="S24" s="38">
        <v>1</v>
      </c>
      <c r="T24" s="38">
        <v>99.8</v>
      </c>
      <c r="U24" s="43">
        <f t="shared" si="9"/>
        <v>10.865940435350877</v>
      </c>
      <c r="V24" s="42" t="s">
        <v>77</v>
      </c>
      <c r="W24" s="246">
        <v>12.2</v>
      </c>
      <c r="X24" s="246">
        <v>7900</v>
      </c>
      <c r="Y24" s="43">
        <f t="shared" si="7"/>
        <v>11.227744227558011</v>
      </c>
      <c r="Z24" s="97">
        <f t="shared" si="8"/>
        <v>1122.7744227558012</v>
      </c>
      <c r="AA24" s="67">
        <f t="shared" si="4"/>
        <v>22.455488455116026</v>
      </c>
      <c r="AB24" s="38"/>
      <c r="AC24" s="38">
        <v>0</v>
      </c>
      <c r="AD24" s="524" t="s">
        <v>1718</v>
      </c>
    </row>
    <row r="25" spans="1:30" s="65" customFormat="1" ht="13.5" thickBot="1" x14ac:dyDescent="0.35">
      <c r="A25" s="100" t="s">
        <v>1096</v>
      </c>
      <c r="B25" s="102" t="s">
        <v>1390</v>
      </c>
      <c r="C25" s="46" t="s">
        <v>253</v>
      </c>
      <c r="D25" s="46" t="s">
        <v>44</v>
      </c>
      <c r="E25" s="46" t="s">
        <v>38</v>
      </c>
      <c r="F25" s="38" t="s">
        <v>58</v>
      </c>
      <c r="G25" s="38" t="s">
        <v>331</v>
      </c>
      <c r="H25" s="418">
        <v>45687</v>
      </c>
      <c r="I25" s="38">
        <v>1</v>
      </c>
      <c r="J25" s="38">
        <v>1</v>
      </c>
      <c r="K25" s="38" t="s">
        <v>361</v>
      </c>
      <c r="L25" s="38">
        <v>30</v>
      </c>
      <c r="M25" s="38">
        <v>1</v>
      </c>
      <c r="N25" s="16" t="str">
        <f t="shared" ca="1" si="0"/>
        <v/>
      </c>
      <c r="O25" s="38" t="s">
        <v>1924</v>
      </c>
      <c r="P25" s="38">
        <v>10</v>
      </c>
      <c r="Q25" s="38">
        <v>359.39</v>
      </c>
      <c r="R25" s="38">
        <v>359.39</v>
      </c>
      <c r="S25" s="38">
        <v>1</v>
      </c>
      <c r="T25" s="38">
        <v>99.8</v>
      </c>
      <c r="U25" s="43">
        <f t="shared" si="9"/>
        <v>10.020040080160323</v>
      </c>
      <c r="V25" s="42" t="s">
        <v>77</v>
      </c>
      <c r="W25" s="246">
        <v>11.1</v>
      </c>
      <c r="X25" s="528">
        <v>7900</v>
      </c>
      <c r="Y25" s="43">
        <f t="shared" si="7"/>
        <v>11.077799999999998</v>
      </c>
      <c r="Z25" s="97">
        <f t="shared" si="8"/>
        <v>1107.7799999999997</v>
      </c>
      <c r="AA25" s="67">
        <f t="shared" si="4"/>
        <v>22.155599999999996</v>
      </c>
      <c r="AB25" s="38"/>
      <c r="AC25" s="38">
        <v>0</v>
      </c>
      <c r="AD25" s="232"/>
    </row>
    <row r="26" spans="1:30" s="65" customFormat="1" ht="13.5" thickBot="1" x14ac:dyDescent="0.35">
      <c r="A26" s="100" t="s">
        <v>1694</v>
      </c>
      <c r="B26" s="102" t="s">
        <v>1391</v>
      </c>
      <c r="C26" s="46" t="s">
        <v>245</v>
      </c>
      <c r="D26" s="46" t="s">
        <v>373</v>
      </c>
      <c r="E26" s="46" t="s">
        <v>52</v>
      </c>
      <c r="F26" s="38" t="s">
        <v>16</v>
      </c>
      <c r="G26" s="38">
        <v>790</v>
      </c>
      <c r="H26" s="418">
        <v>45545</v>
      </c>
      <c r="I26" s="38">
        <v>3</v>
      </c>
      <c r="J26" s="38">
        <v>1</v>
      </c>
      <c r="K26" s="38" t="s">
        <v>361</v>
      </c>
      <c r="L26" s="38">
        <v>60</v>
      </c>
      <c r="M26" s="38">
        <v>1</v>
      </c>
      <c r="N26" s="16" t="str">
        <f t="shared" ca="1" si="0"/>
        <v>Warning</v>
      </c>
      <c r="O26" s="38" t="s">
        <v>1924</v>
      </c>
      <c r="P26" s="38">
        <v>10</v>
      </c>
      <c r="Q26" s="38">
        <v>733.93</v>
      </c>
      <c r="R26" s="38">
        <v>733.93</v>
      </c>
      <c r="S26" s="38">
        <v>1</v>
      </c>
      <c r="T26" s="38">
        <v>97.899999999999991</v>
      </c>
      <c r="U26" s="43">
        <f t="shared" si="9"/>
        <v>10.214504596527071</v>
      </c>
      <c r="V26" s="38">
        <f>10*G26*P26/10</f>
        <v>7900</v>
      </c>
      <c r="W26" s="246">
        <v>10.8</v>
      </c>
      <c r="X26" s="246">
        <v>7913.5</v>
      </c>
      <c r="Y26" s="43">
        <f t="shared" si="7"/>
        <v>10.573199999999998</v>
      </c>
      <c r="Z26" s="97">
        <f t="shared" si="8"/>
        <v>1055.516269665761</v>
      </c>
      <c r="AA26" s="67">
        <f t="shared" si="4"/>
        <v>21.110325393315222</v>
      </c>
      <c r="AB26" s="38"/>
      <c r="AC26" s="38"/>
      <c r="AD26" s="232" t="s">
        <v>1943</v>
      </c>
    </row>
    <row r="27" spans="1:30" s="65" customFormat="1" ht="13.5" thickBot="1" x14ac:dyDescent="0.35">
      <c r="A27" s="100" t="s">
        <v>979</v>
      </c>
      <c r="B27" s="102" t="s">
        <v>1392</v>
      </c>
      <c r="C27" s="46" t="s">
        <v>375</v>
      </c>
      <c r="D27" s="46" t="s">
        <v>46</v>
      </c>
      <c r="E27" s="46" t="s">
        <v>45</v>
      </c>
      <c r="F27" s="38" t="s">
        <v>58</v>
      </c>
      <c r="G27" s="38" t="s">
        <v>331</v>
      </c>
      <c r="H27" s="418">
        <v>45573</v>
      </c>
      <c r="I27" s="38">
        <v>1</v>
      </c>
      <c r="J27" s="38">
        <v>1</v>
      </c>
      <c r="K27" s="38" t="s">
        <v>361</v>
      </c>
      <c r="L27" s="38">
        <v>30</v>
      </c>
      <c r="M27" s="38">
        <v>1</v>
      </c>
      <c r="N27" s="16" t="str">
        <f t="shared" ca="1" si="0"/>
        <v>Warning</v>
      </c>
      <c r="O27" s="38" t="s">
        <v>1924</v>
      </c>
      <c r="P27" s="38">
        <v>10</v>
      </c>
      <c r="Q27" s="38">
        <v>261.25</v>
      </c>
      <c r="R27" s="38">
        <v>261.25</v>
      </c>
      <c r="S27" s="38">
        <v>1</v>
      </c>
      <c r="T27" s="38">
        <v>99.3</v>
      </c>
      <c r="U27" s="43">
        <f t="shared" si="9"/>
        <v>10.070493454179255</v>
      </c>
      <c r="V27" s="42" t="s">
        <v>77</v>
      </c>
      <c r="W27" s="246">
        <v>9.5</v>
      </c>
      <c r="X27" s="246">
        <v>7900</v>
      </c>
      <c r="Y27" s="43">
        <f t="shared" si="7"/>
        <v>9.4335000000000004</v>
      </c>
      <c r="Z27" s="97">
        <f t="shared" si="8"/>
        <v>943.35</v>
      </c>
      <c r="AA27" s="67">
        <f t="shared" si="4"/>
        <v>18.867000000000001</v>
      </c>
      <c r="AB27" s="38"/>
      <c r="AC27" s="38">
        <v>1</v>
      </c>
      <c r="AD27" s="232" t="s">
        <v>1927</v>
      </c>
    </row>
    <row r="28" spans="1:30" s="65" customFormat="1" ht="13.5" thickBot="1" x14ac:dyDescent="0.35">
      <c r="A28" s="100" t="s">
        <v>2136</v>
      </c>
      <c r="B28" s="102" t="s">
        <v>1397</v>
      </c>
      <c r="C28" s="46" t="s">
        <v>186</v>
      </c>
      <c r="D28" s="46" t="s">
        <v>187</v>
      </c>
      <c r="E28" s="46" t="s">
        <v>185</v>
      </c>
      <c r="F28" s="38" t="s">
        <v>16</v>
      </c>
      <c r="G28" s="38">
        <v>790</v>
      </c>
      <c r="H28" s="418">
        <v>45687</v>
      </c>
      <c r="I28" s="38">
        <v>3</v>
      </c>
      <c r="J28" s="38">
        <v>1</v>
      </c>
      <c r="K28" s="38" t="s">
        <v>361</v>
      </c>
      <c r="L28" s="38">
        <v>60</v>
      </c>
      <c r="M28" s="38">
        <v>1</v>
      </c>
      <c r="N28" s="16" t="str">
        <f t="shared" ca="1" si="0"/>
        <v/>
      </c>
      <c r="O28" s="38" t="s">
        <v>1924</v>
      </c>
      <c r="P28" s="38">
        <v>10</v>
      </c>
      <c r="Q28" s="38">
        <v>461.01</v>
      </c>
      <c r="R28" s="38">
        <v>406.51</v>
      </c>
      <c r="S28" s="38">
        <v>1</v>
      </c>
      <c r="T28" s="38">
        <v>100.3</v>
      </c>
      <c r="U28" s="43">
        <f t="shared" si="9"/>
        <v>11.306760145628893</v>
      </c>
      <c r="V28" s="38">
        <f>10*G28*P28/10</f>
        <v>7900</v>
      </c>
      <c r="W28" s="246">
        <v>11</v>
      </c>
      <c r="X28" s="246">
        <v>7893.1</v>
      </c>
      <c r="Y28" s="63">
        <f t="shared" si="7"/>
        <v>9.7286931519923634</v>
      </c>
      <c r="Z28" s="97">
        <f t="shared" si="8"/>
        <v>973.71977931027948</v>
      </c>
      <c r="AA28" s="67">
        <f t="shared" si="4"/>
        <v>19.474395586205592</v>
      </c>
      <c r="AB28" s="38"/>
      <c r="AC28" s="38">
        <v>1</v>
      </c>
      <c r="AD28" s="232"/>
    </row>
    <row r="29" spans="1:30" s="65" customFormat="1" ht="13.5" thickBot="1" x14ac:dyDescent="0.35">
      <c r="A29" s="100" t="s">
        <v>1098</v>
      </c>
      <c r="B29" s="102" t="s">
        <v>1398</v>
      </c>
      <c r="C29" s="46" t="s">
        <v>252</v>
      </c>
      <c r="D29" s="46" t="s">
        <v>43</v>
      </c>
      <c r="E29" s="46" t="s">
        <v>38</v>
      </c>
      <c r="F29" s="38" t="s">
        <v>58</v>
      </c>
      <c r="G29" s="38" t="s">
        <v>331</v>
      </c>
      <c r="H29" s="418">
        <v>45573</v>
      </c>
      <c r="I29" s="38">
        <v>1</v>
      </c>
      <c r="J29" s="38">
        <v>1</v>
      </c>
      <c r="K29" s="38" t="s">
        <v>361</v>
      </c>
      <c r="L29" s="38">
        <v>30</v>
      </c>
      <c r="M29" s="38">
        <v>1</v>
      </c>
      <c r="N29" s="16" t="str">
        <f t="shared" ca="1" si="0"/>
        <v>Warning</v>
      </c>
      <c r="O29" s="38" t="s">
        <v>1924</v>
      </c>
      <c r="P29" s="38">
        <v>10</v>
      </c>
      <c r="Q29" s="38">
        <v>362.35999999999996</v>
      </c>
      <c r="R29" s="38">
        <v>362.35999999999996</v>
      </c>
      <c r="S29" s="38">
        <v>1</v>
      </c>
      <c r="T29" s="38">
        <v>98.2</v>
      </c>
      <c r="U29" s="43">
        <f t="shared" si="9"/>
        <v>10.183299389002036</v>
      </c>
      <c r="V29" s="42" t="s">
        <v>77</v>
      </c>
      <c r="W29" s="246">
        <v>10.5</v>
      </c>
      <c r="X29" s="246">
        <v>7900</v>
      </c>
      <c r="Y29" s="43">
        <f t="shared" si="7"/>
        <v>10.311000000000002</v>
      </c>
      <c r="Z29" s="97">
        <f t="shared" si="8"/>
        <v>1031.1000000000001</v>
      </c>
      <c r="AA29" s="67">
        <v>20</v>
      </c>
      <c r="AB29" s="38"/>
      <c r="AC29" s="38">
        <v>0</v>
      </c>
      <c r="AD29" s="232"/>
    </row>
    <row r="30" spans="1:30" s="65" customFormat="1" ht="13.5" thickBot="1" x14ac:dyDescent="0.35">
      <c r="A30" s="100" t="s">
        <v>2131</v>
      </c>
      <c r="B30" s="102" t="s">
        <v>1399</v>
      </c>
      <c r="C30" s="46" t="s">
        <v>6</v>
      </c>
      <c r="D30" s="450" t="s">
        <v>376</v>
      </c>
      <c r="E30" s="450" t="s">
        <v>53</v>
      </c>
      <c r="F30" s="38" t="s">
        <v>16</v>
      </c>
      <c r="G30" s="38">
        <v>790</v>
      </c>
      <c r="H30" s="418">
        <v>45687</v>
      </c>
      <c r="I30" s="38">
        <v>12</v>
      </c>
      <c r="J30" s="38">
        <v>2</v>
      </c>
      <c r="K30" s="38" t="s">
        <v>361</v>
      </c>
      <c r="L30" s="38">
        <f>M30*30</f>
        <v>300</v>
      </c>
      <c r="M30" s="38">
        <f>I30-J30</f>
        <v>10</v>
      </c>
      <c r="N30" s="16" t="str">
        <f t="shared" ca="1" si="0"/>
        <v/>
      </c>
      <c r="O30" s="49" t="s">
        <v>1924</v>
      </c>
      <c r="P30" s="38">
        <v>10</v>
      </c>
      <c r="Q30" s="38">
        <v>171.14999999999998</v>
      </c>
      <c r="R30" s="38">
        <v>171.14999999999998</v>
      </c>
      <c r="S30" s="38">
        <v>1</v>
      </c>
      <c r="T30" s="47">
        <v>99.8</v>
      </c>
      <c r="U30" s="43">
        <f t="shared" si="9"/>
        <v>10.020040080160321</v>
      </c>
      <c r="V30" s="38">
        <f>10*G30*P30/10</f>
        <v>7900</v>
      </c>
      <c r="W30" s="246">
        <v>10.5</v>
      </c>
      <c r="X30" s="246">
        <v>7994.9</v>
      </c>
      <c r="Y30" s="43">
        <f t="shared" si="7"/>
        <v>10.478999999999999</v>
      </c>
      <c r="Z30" s="97">
        <f t="shared" si="8"/>
        <v>1035.4613566148421</v>
      </c>
      <c r="AA30" s="67">
        <f t="shared" ref="AA30:AA55" si="10">(0.2*Z30)/10</f>
        <v>20.709227132296842</v>
      </c>
      <c r="AB30" s="38">
        <v>1</v>
      </c>
      <c r="AC30" s="38">
        <v>1</v>
      </c>
      <c r="AD30" s="232"/>
    </row>
    <row r="31" spans="1:30" s="65" customFormat="1" ht="13.5" thickBot="1" x14ac:dyDescent="0.35">
      <c r="A31" s="100" t="s">
        <v>893</v>
      </c>
      <c r="B31" s="102" t="s">
        <v>1400</v>
      </c>
      <c r="C31" s="46" t="s">
        <v>22</v>
      </c>
      <c r="D31" s="46" t="s">
        <v>24</v>
      </c>
      <c r="E31" s="46" t="s">
        <v>53</v>
      </c>
      <c r="F31" s="38" t="s">
        <v>16</v>
      </c>
      <c r="G31" s="38">
        <v>790</v>
      </c>
      <c r="H31" s="418"/>
      <c r="I31" s="38">
        <v>3</v>
      </c>
      <c r="J31" s="38">
        <v>1</v>
      </c>
      <c r="K31" s="38" t="s">
        <v>361</v>
      </c>
      <c r="L31" s="38">
        <v>60</v>
      </c>
      <c r="M31" s="38">
        <v>1</v>
      </c>
      <c r="N31" s="16" t="str">
        <f t="shared" si="0"/>
        <v/>
      </c>
      <c r="O31" s="38"/>
      <c r="P31" s="38">
        <v>10</v>
      </c>
      <c r="Q31" s="38">
        <v>187.14999999999998</v>
      </c>
      <c r="R31" s="38">
        <v>187.14999999999998</v>
      </c>
      <c r="S31" s="38">
        <v>1</v>
      </c>
      <c r="T31" s="38">
        <v>99.899999999999991</v>
      </c>
      <c r="U31" s="43">
        <f t="shared" si="9"/>
        <v>10.01001001001001</v>
      </c>
      <c r="V31" s="38">
        <f>10*G31*P31/10</f>
        <v>7900</v>
      </c>
      <c r="W31" s="246"/>
      <c r="X31" s="246"/>
      <c r="Y31" s="43">
        <f t="shared" si="7"/>
        <v>0</v>
      </c>
      <c r="Z31" s="97" t="e">
        <f t="shared" si="8"/>
        <v>#DIV/0!</v>
      </c>
      <c r="AA31" s="67" t="e">
        <f t="shared" si="10"/>
        <v>#DIV/0!</v>
      </c>
      <c r="AB31" s="38">
        <v>1</v>
      </c>
      <c r="AC31" s="38">
        <v>1</v>
      </c>
      <c r="AD31" s="232" t="s">
        <v>1972</v>
      </c>
    </row>
    <row r="32" spans="1:30" s="65" customFormat="1" ht="13.5" thickBot="1" x14ac:dyDescent="0.35">
      <c r="A32" s="100" t="s">
        <v>389</v>
      </c>
      <c r="B32" s="102" t="s">
        <v>1401</v>
      </c>
      <c r="C32" s="46" t="s">
        <v>384</v>
      </c>
      <c r="D32" s="46" t="s">
        <v>387</v>
      </c>
      <c r="E32" s="46" t="s">
        <v>51</v>
      </c>
      <c r="F32" s="38" t="s">
        <v>16</v>
      </c>
      <c r="G32" s="38">
        <v>790</v>
      </c>
      <c r="H32" s="418">
        <v>45601</v>
      </c>
      <c r="I32" s="38">
        <v>12</v>
      </c>
      <c r="J32" s="38">
        <v>2</v>
      </c>
      <c r="K32" s="38" t="s">
        <v>361</v>
      </c>
      <c r="L32" s="38">
        <f>M32*30</f>
        <v>300</v>
      </c>
      <c r="M32" s="38">
        <f>I32-J32</f>
        <v>10</v>
      </c>
      <c r="N32" s="16" t="str">
        <f t="shared" ca="1" si="0"/>
        <v/>
      </c>
      <c r="O32" s="38" t="s">
        <v>1697</v>
      </c>
      <c r="P32" s="38">
        <v>1</v>
      </c>
      <c r="Q32" s="38">
        <v>291.33</v>
      </c>
      <c r="R32" s="38">
        <v>291.33</v>
      </c>
      <c r="S32" s="38">
        <v>1</v>
      </c>
      <c r="T32" s="38">
        <v>98</v>
      </c>
      <c r="U32" s="43">
        <f t="shared" si="9"/>
        <v>10.204081632653061</v>
      </c>
      <c r="V32" s="38">
        <v>7900</v>
      </c>
      <c r="W32" s="246">
        <v>10</v>
      </c>
      <c r="X32" s="246">
        <v>7867.3</v>
      </c>
      <c r="Y32" s="63">
        <f t="shared" si="7"/>
        <v>9.7999999999999989</v>
      </c>
      <c r="Z32" s="97">
        <f t="shared" si="8"/>
        <v>984.07331613132828</v>
      </c>
      <c r="AA32" s="67">
        <f t="shared" si="10"/>
        <v>19.681466322626569</v>
      </c>
      <c r="AB32" s="38"/>
      <c r="AC32" s="38">
        <v>6</v>
      </c>
      <c r="AD32" s="232"/>
    </row>
    <row r="33" spans="1:30" s="65" customFormat="1" ht="13.5" thickBot="1" x14ac:dyDescent="0.35">
      <c r="A33" s="100" t="s">
        <v>845</v>
      </c>
      <c r="B33" s="102" t="s">
        <v>1402</v>
      </c>
      <c r="C33" s="46" t="s">
        <v>378</v>
      </c>
      <c r="D33" s="46" t="s">
        <v>377</v>
      </c>
      <c r="E33" s="46" t="s">
        <v>51</v>
      </c>
      <c r="F33" s="38" t="s">
        <v>16</v>
      </c>
      <c r="G33" s="38">
        <v>790</v>
      </c>
      <c r="H33" s="418">
        <v>45608</v>
      </c>
      <c r="I33" s="38">
        <v>12</v>
      </c>
      <c r="J33" s="38">
        <v>2</v>
      </c>
      <c r="K33" s="38" t="s">
        <v>361</v>
      </c>
      <c r="L33" s="38">
        <f>M33*30</f>
        <v>300</v>
      </c>
      <c r="M33" s="38">
        <f>I33-J33</f>
        <v>10</v>
      </c>
      <c r="N33" s="16" t="str">
        <f t="shared" ca="1" si="0"/>
        <v/>
      </c>
      <c r="O33" s="38" t="s">
        <v>2006</v>
      </c>
      <c r="P33" s="38">
        <v>1</v>
      </c>
      <c r="Q33" s="38">
        <v>292.30999999999995</v>
      </c>
      <c r="R33" s="38">
        <v>292.30999999999995</v>
      </c>
      <c r="S33" s="38">
        <v>1</v>
      </c>
      <c r="T33" s="38">
        <v>97</v>
      </c>
      <c r="U33" s="43">
        <f t="shared" si="9"/>
        <v>10.309278350515463</v>
      </c>
      <c r="V33" s="38">
        <v>7900</v>
      </c>
      <c r="W33" s="246">
        <v>5.0999999999999996</v>
      </c>
      <c r="X33" s="246">
        <v>3950.2</v>
      </c>
      <c r="Y33" s="63">
        <f t="shared" si="7"/>
        <v>4.947000000000001</v>
      </c>
      <c r="Z33" s="97">
        <f t="shared" si="8"/>
        <v>989.34990633385678</v>
      </c>
      <c r="AA33" s="67">
        <f t="shared" si="10"/>
        <v>19.786998126677137</v>
      </c>
      <c r="AB33" s="38"/>
      <c r="AC33" s="38">
        <v>6</v>
      </c>
      <c r="AD33" s="232"/>
    </row>
    <row r="34" spans="1:30" s="65" customFormat="1" ht="13.5" thickBot="1" x14ac:dyDescent="0.35">
      <c r="A34" s="100" t="s">
        <v>381</v>
      </c>
      <c r="B34" s="102" t="s">
        <v>1403</v>
      </c>
      <c r="C34" s="46" t="s">
        <v>379</v>
      </c>
      <c r="D34" s="46" t="s">
        <v>380</v>
      </c>
      <c r="E34" s="46" t="s">
        <v>51</v>
      </c>
      <c r="F34" s="38" t="s">
        <v>16</v>
      </c>
      <c r="G34" s="38">
        <v>790</v>
      </c>
      <c r="H34" s="418">
        <v>42814</v>
      </c>
      <c r="I34" s="38">
        <v>12</v>
      </c>
      <c r="J34" s="38">
        <v>2</v>
      </c>
      <c r="K34" s="38" t="s">
        <v>361</v>
      </c>
      <c r="L34" s="38">
        <f>M34*30</f>
        <v>300</v>
      </c>
      <c r="M34" s="38">
        <f>I34-J34</f>
        <v>10</v>
      </c>
      <c r="N34" s="16" t="str">
        <f t="shared" ca="1" si="0"/>
        <v>Warning</v>
      </c>
      <c r="O34" s="38" t="s">
        <v>289</v>
      </c>
      <c r="P34" s="38">
        <v>10</v>
      </c>
      <c r="Q34" s="38">
        <v>306.33999999999997</v>
      </c>
      <c r="R34" s="38">
        <v>306.33999999999997</v>
      </c>
      <c r="S34" s="38">
        <v>1</v>
      </c>
      <c r="T34" s="38">
        <v>98</v>
      </c>
      <c r="U34" s="43">
        <f t="shared" si="9"/>
        <v>10.204081632653063</v>
      </c>
      <c r="V34" s="38">
        <f>10*G34*P34/10</f>
        <v>7900</v>
      </c>
      <c r="W34" s="246">
        <v>5</v>
      </c>
      <c r="X34" s="246">
        <v>3950</v>
      </c>
      <c r="Y34" s="63">
        <f t="shared" si="7"/>
        <v>4.8999999999999995</v>
      </c>
      <c r="Z34" s="97">
        <f t="shared" si="8"/>
        <v>979.99999999999989</v>
      </c>
      <c r="AA34" s="67">
        <f t="shared" si="10"/>
        <v>19.600000000000001</v>
      </c>
      <c r="AB34" s="38"/>
      <c r="AC34" s="38">
        <v>6</v>
      </c>
      <c r="AD34" s="232" t="s">
        <v>1722</v>
      </c>
    </row>
    <row r="35" spans="1:30" s="65" customFormat="1" ht="13.5" thickBot="1" x14ac:dyDescent="0.35">
      <c r="A35" s="100" t="s">
        <v>846</v>
      </c>
      <c r="B35" s="102" t="s">
        <v>1404</v>
      </c>
      <c r="C35" s="46" t="s">
        <v>385</v>
      </c>
      <c r="D35" s="46" t="s">
        <v>386</v>
      </c>
      <c r="E35" s="46" t="s">
        <v>51</v>
      </c>
      <c r="F35" s="38" t="s">
        <v>16</v>
      </c>
      <c r="G35" s="38">
        <v>790</v>
      </c>
      <c r="H35" s="418">
        <v>42639</v>
      </c>
      <c r="I35" s="38">
        <v>12</v>
      </c>
      <c r="J35" s="38">
        <v>2</v>
      </c>
      <c r="K35" s="38" t="s">
        <v>361</v>
      </c>
      <c r="L35" s="38">
        <f>M35*30</f>
        <v>300</v>
      </c>
      <c r="M35" s="38">
        <f>I35-J35</f>
        <v>10</v>
      </c>
      <c r="N35" s="16" t="str">
        <f t="shared" ca="1" si="0"/>
        <v>Warning</v>
      </c>
      <c r="O35" s="38" t="s">
        <v>904</v>
      </c>
      <c r="P35" s="38">
        <v>1</v>
      </c>
      <c r="Q35" s="38">
        <v>320.36999999999995</v>
      </c>
      <c r="R35" s="38">
        <v>320.36999999999995</v>
      </c>
      <c r="S35" s="38">
        <v>1</v>
      </c>
      <c r="T35" s="38">
        <v>98</v>
      </c>
      <c r="U35" s="43">
        <f t="shared" si="9"/>
        <v>10.204081632653061</v>
      </c>
      <c r="V35" s="38">
        <f>10*G35*P35/10</f>
        <v>790</v>
      </c>
      <c r="W35" s="246">
        <v>5</v>
      </c>
      <c r="X35" s="246">
        <v>3950</v>
      </c>
      <c r="Y35" s="63">
        <f t="shared" si="7"/>
        <v>4.9000000000000004</v>
      </c>
      <c r="Z35" s="97">
        <f t="shared" si="8"/>
        <v>980</v>
      </c>
      <c r="AA35" s="67">
        <f t="shared" si="10"/>
        <v>19.600000000000001</v>
      </c>
      <c r="AB35" s="38"/>
      <c r="AC35" s="38">
        <v>6</v>
      </c>
      <c r="AD35" s="232" t="s">
        <v>1717</v>
      </c>
    </row>
    <row r="36" spans="1:30" s="65" customFormat="1" ht="13.5" thickBot="1" x14ac:dyDescent="0.35">
      <c r="A36" s="100" t="s">
        <v>382</v>
      </c>
      <c r="B36" s="102" t="s">
        <v>1405</v>
      </c>
      <c r="C36" s="46" t="s">
        <v>383</v>
      </c>
      <c r="D36" s="46" t="s">
        <v>275</v>
      </c>
      <c r="E36" s="46" t="s">
        <v>51</v>
      </c>
      <c r="F36" s="38" t="s">
        <v>16</v>
      </c>
      <c r="G36" s="38">
        <v>790</v>
      </c>
      <c r="H36" s="418">
        <v>45300</v>
      </c>
      <c r="I36" s="38">
        <v>12</v>
      </c>
      <c r="J36" s="38">
        <v>2</v>
      </c>
      <c r="K36" s="38" t="s">
        <v>361</v>
      </c>
      <c r="L36" s="38">
        <f>M36*30</f>
        <v>300</v>
      </c>
      <c r="M36" s="38">
        <f>I36-J36</f>
        <v>10</v>
      </c>
      <c r="N36" s="16" t="str">
        <f t="shared" ref="N36:N67" ca="1" si="11">IF(K36="No", "Warning",IF(H36="","",IF(I36="","",IF((H36+L36)&lt;=$E$1, "Warning", ""))))</f>
        <v>Warning</v>
      </c>
      <c r="O36" s="38" t="s">
        <v>1924</v>
      </c>
      <c r="P36" s="38">
        <v>10</v>
      </c>
      <c r="Q36" s="38">
        <v>295.30999999999995</v>
      </c>
      <c r="R36" s="38">
        <v>295.30999999999995</v>
      </c>
      <c r="S36" s="38">
        <v>1</v>
      </c>
      <c r="T36" s="38">
        <v>98</v>
      </c>
      <c r="U36" s="43">
        <f t="shared" si="9"/>
        <v>10.204081632653061</v>
      </c>
      <c r="V36" s="38">
        <f>10*G36*P36/10</f>
        <v>7900</v>
      </c>
      <c r="W36" s="246">
        <v>5.2</v>
      </c>
      <c r="X36" s="246">
        <v>4006.1</v>
      </c>
      <c r="Y36" s="63">
        <f t="shared" si="7"/>
        <v>5.0960000000000001</v>
      </c>
      <c r="Z36" s="97">
        <f t="shared" si="8"/>
        <v>1004.9274855844836</v>
      </c>
      <c r="AA36" s="67">
        <f t="shared" si="10"/>
        <v>20.098549711689675</v>
      </c>
      <c r="AB36" s="38">
        <v>6.2</v>
      </c>
      <c r="AC36" s="38">
        <v>6</v>
      </c>
      <c r="AD36" s="232" t="s">
        <v>1929</v>
      </c>
    </row>
    <row r="37" spans="1:30" s="65" customFormat="1" ht="13" x14ac:dyDescent="0.3">
      <c r="A37" s="100" t="s">
        <v>2132</v>
      </c>
      <c r="B37" s="102" t="s">
        <v>1406</v>
      </c>
      <c r="C37" s="46" t="s">
        <v>138</v>
      </c>
      <c r="D37" s="450" t="s">
        <v>225</v>
      </c>
      <c r="E37" s="450" t="s">
        <v>450</v>
      </c>
      <c r="F37" s="38" t="s">
        <v>16</v>
      </c>
      <c r="G37" s="38">
        <v>790</v>
      </c>
      <c r="H37" s="418">
        <v>45687</v>
      </c>
      <c r="I37" s="38">
        <v>12</v>
      </c>
      <c r="J37" s="38">
        <v>2</v>
      </c>
      <c r="K37" s="38" t="s">
        <v>361</v>
      </c>
      <c r="L37" s="38">
        <v>300</v>
      </c>
      <c r="M37" s="38">
        <v>10</v>
      </c>
      <c r="N37" s="16" t="str">
        <f t="shared" ca="1" si="11"/>
        <v/>
      </c>
      <c r="O37" s="38" t="s">
        <v>1924</v>
      </c>
      <c r="P37" s="38">
        <v>10</v>
      </c>
      <c r="Q37" s="38">
        <v>200.15</v>
      </c>
      <c r="R37" s="38">
        <v>200.15</v>
      </c>
      <c r="S37" s="38">
        <v>1</v>
      </c>
      <c r="T37" s="38">
        <v>97</v>
      </c>
      <c r="U37" s="43">
        <f t="shared" si="9"/>
        <v>10.309278350515465</v>
      </c>
      <c r="V37" s="38">
        <v>7900</v>
      </c>
      <c r="W37" s="246">
        <v>10.199999999999999</v>
      </c>
      <c r="X37" s="246">
        <v>7957.6</v>
      </c>
      <c r="Y37" s="43">
        <f t="shared" si="7"/>
        <v>9.8940000000000001</v>
      </c>
      <c r="Z37" s="97">
        <f t="shared" si="8"/>
        <v>982.23836332562576</v>
      </c>
      <c r="AA37" s="67">
        <f t="shared" si="10"/>
        <v>19.644767266512517</v>
      </c>
      <c r="AB37" s="38">
        <v>1</v>
      </c>
      <c r="AC37" s="38">
        <v>1</v>
      </c>
      <c r="AD37" s="232"/>
    </row>
    <row r="38" spans="1:30" s="65" customFormat="1" ht="13" x14ac:dyDescent="0.3">
      <c r="A38" s="100" t="s">
        <v>390</v>
      </c>
      <c r="B38" s="45" t="s">
        <v>1408</v>
      </c>
      <c r="C38" s="46" t="s">
        <v>388</v>
      </c>
      <c r="D38" s="46" t="s">
        <v>48</v>
      </c>
      <c r="E38" s="46" t="s">
        <v>45</v>
      </c>
      <c r="F38" s="38" t="s">
        <v>58</v>
      </c>
      <c r="G38" s="38">
        <v>790</v>
      </c>
      <c r="H38" s="418">
        <v>43195</v>
      </c>
      <c r="I38" s="38">
        <v>3</v>
      </c>
      <c r="J38" s="38">
        <v>1</v>
      </c>
      <c r="K38" s="38" t="s">
        <v>361</v>
      </c>
      <c r="L38" s="38">
        <v>60</v>
      </c>
      <c r="M38" s="38">
        <v>1</v>
      </c>
      <c r="N38" s="16" t="str">
        <f t="shared" ca="1" si="11"/>
        <v>Warning</v>
      </c>
      <c r="O38" s="38" t="s">
        <v>904</v>
      </c>
      <c r="P38" s="38">
        <v>10</v>
      </c>
      <c r="Q38" s="38">
        <v>232.23999999999998</v>
      </c>
      <c r="R38" s="38">
        <v>232.23999999999998</v>
      </c>
      <c r="S38" s="38">
        <v>1</v>
      </c>
      <c r="T38" s="38">
        <v>100</v>
      </c>
      <c r="U38" s="43">
        <f t="shared" si="9"/>
        <v>9.9999999999999982</v>
      </c>
      <c r="V38" s="42" t="s">
        <v>77</v>
      </c>
      <c r="W38" s="246">
        <v>10.5</v>
      </c>
      <c r="X38" s="246">
        <v>7918.3</v>
      </c>
      <c r="Y38" s="63">
        <f t="shared" si="7"/>
        <v>10.5</v>
      </c>
      <c r="Z38" s="97">
        <f t="shared" si="8"/>
        <v>1047.5733427629668</v>
      </c>
      <c r="AA38" s="67">
        <f t="shared" si="10"/>
        <v>20.951466855259337</v>
      </c>
      <c r="AB38" s="38"/>
      <c r="AC38" s="38">
        <v>1</v>
      </c>
      <c r="AD38" s="232"/>
    </row>
    <row r="39" spans="1:30" s="65" customFormat="1" ht="13" x14ac:dyDescent="0.3">
      <c r="A39" s="100" t="s">
        <v>1099</v>
      </c>
      <c r="B39" s="45" t="s">
        <v>1409</v>
      </c>
      <c r="C39" s="46" t="s">
        <v>249</v>
      </c>
      <c r="D39" s="46" t="s">
        <v>40</v>
      </c>
      <c r="E39" s="46" t="s">
        <v>38</v>
      </c>
      <c r="F39" s="38" t="s">
        <v>58</v>
      </c>
      <c r="G39" s="38">
        <v>790</v>
      </c>
      <c r="H39" s="418">
        <v>45601</v>
      </c>
      <c r="I39" s="38">
        <v>1</v>
      </c>
      <c r="J39" s="38">
        <v>1</v>
      </c>
      <c r="K39" s="38" t="s">
        <v>361</v>
      </c>
      <c r="L39" s="38">
        <v>30</v>
      </c>
      <c r="M39" s="38">
        <v>1</v>
      </c>
      <c r="N39" s="16" t="str">
        <f t="shared" ca="1" si="11"/>
        <v>Warning</v>
      </c>
      <c r="O39" s="38" t="s">
        <v>1697</v>
      </c>
      <c r="P39" s="38">
        <v>10</v>
      </c>
      <c r="Q39" s="38">
        <v>319.33</v>
      </c>
      <c r="R39" s="38">
        <v>319.33</v>
      </c>
      <c r="S39" s="38">
        <v>1</v>
      </c>
      <c r="T39" s="38">
        <v>100</v>
      </c>
      <c r="U39" s="43">
        <f t="shared" si="9"/>
        <v>10</v>
      </c>
      <c r="V39" s="42" t="s">
        <v>77</v>
      </c>
      <c r="W39" s="246">
        <v>10.7</v>
      </c>
      <c r="X39" s="246">
        <v>7900</v>
      </c>
      <c r="Y39" s="63">
        <f t="shared" si="7"/>
        <v>10.7</v>
      </c>
      <c r="Z39" s="97">
        <f t="shared" si="8"/>
        <v>1070</v>
      </c>
      <c r="AA39" s="67">
        <f t="shared" si="10"/>
        <v>21.4</v>
      </c>
      <c r="AB39" s="38"/>
      <c r="AC39" s="38">
        <v>0</v>
      </c>
      <c r="AD39" s="232"/>
    </row>
    <row r="40" spans="1:30" s="65" customFormat="1" ht="13" x14ac:dyDescent="0.3">
      <c r="A40" s="100" t="s">
        <v>2127</v>
      </c>
      <c r="B40" s="45" t="s">
        <v>1410</v>
      </c>
      <c r="C40" s="46" t="s">
        <v>247</v>
      </c>
      <c r="D40" s="450" t="s">
        <v>391</v>
      </c>
      <c r="E40" s="450" t="s">
        <v>38</v>
      </c>
      <c r="F40" s="38" t="s">
        <v>58</v>
      </c>
      <c r="G40" s="38">
        <v>790</v>
      </c>
      <c r="H40" s="418">
        <v>45687</v>
      </c>
      <c r="I40" s="38">
        <v>1</v>
      </c>
      <c r="J40" s="38">
        <v>1</v>
      </c>
      <c r="K40" s="38" t="s">
        <v>361</v>
      </c>
      <c r="L40" s="38">
        <v>30</v>
      </c>
      <c r="M40" s="38">
        <v>1</v>
      </c>
      <c r="N40" s="16" t="str">
        <f t="shared" ca="1" si="11"/>
        <v/>
      </c>
      <c r="O40" s="38" t="s">
        <v>1924</v>
      </c>
      <c r="P40" s="38">
        <v>10</v>
      </c>
      <c r="Q40" s="38">
        <v>361.66999999999996</v>
      </c>
      <c r="R40" s="38">
        <v>361.66999999999996</v>
      </c>
      <c r="S40" s="38">
        <v>1</v>
      </c>
      <c r="T40" s="38">
        <v>95.71</v>
      </c>
      <c r="U40" s="43">
        <f t="shared" si="9"/>
        <v>10.448229025180231</v>
      </c>
      <c r="V40" s="42" t="s">
        <v>77</v>
      </c>
      <c r="W40" s="246">
        <v>10.3</v>
      </c>
      <c r="X40" s="246">
        <v>7900</v>
      </c>
      <c r="Y40" s="43">
        <f t="shared" si="7"/>
        <v>9.8581300000000009</v>
      </c>
      <c r="Z40" s="97">
        <f t="shared" si="8"/>
        <v>985.8130000000001</v>
      </c>
      <c r="AA40" s="67">
        <f t="shared" si="10"/>
        <v>19.716260000000002</v>
      </c>
      <c r="AB40" s="38">
        <v>1</v>
      </c>
      <c r="AC40" s="38">
        <v>0</v>
      </c>
      <c r="AD40" s="232"/>
    </row>
    <row r="41" spans="1:30" s="65" customFormat="1" ht="13" x14ac:dyDescent="0.3">
      <c r="A41" s="100" t="s">
        <v>624</v>
      </c>
      <c r="B41" s="45" t="s">
        <v>1411</v>
      </c>
      <c r="C41" s="46" t="s">
        <v>248</v>
      </c>
      <c r="D41" s="46" t="s">
        <v>392</v>
      </c>
      <c r="E41" s="46" t="s">
        <v>38</v>
      </c>
      <c r="F41" s="38" t="s">
        <v>58</v>
      </c>
      <c r="G41" s="38">
        <v>790</v>
      </c>
      <c r="H41" s="418">
        <v>45099</v>
      </c>
      <c r="I41" s="38">
        <v>1</v>
      </c>
      <c r="J41" s="38">
        <v>1</v>
      </c>
      <c r="K41" s="38" t="s">
        <v>361</v>
      </c>
      <c r="L41" s="38">
        <v>30</v>
      </c>
      <c r="M41" s="38">
        <v>1</v>
      </c>
      <c r="N41" s="16" t="str">
        <f t="shared" ca="1" si="11"/>
        <v>Warning</v>
      </c>
      <c r="O41" s="38" t="s">
        <v>904</v>
      </c>
      <c r="P41" s="38">
        <v>10</v>
      </c>
      <c r="Q41" s="38">
        <v>395.38</v>
      </c>
      <c r="R41" s="38">
        <v>395.38</v>
      </c>
      <c r="S41" s="38">
        <v>1</v>
      </c>
      <c r="T41" s="38">
        <v>99.8</v>
      </c>
      <c r="U41" s="43">
        <f t="shared" si="9"/>
        <v>10.020040080160321</v>
      </c>
      <c r="V41" s="42" t="s">
        <v>77</v>
      </c>
      <c r="W41" s="246">
        <v>10.8</v>
      </c>
      <c r="X41" s="246">
        <v>7900</v>
      </c>
      <c r="Y41" s="43">
        <f t="shared" si="7"/>
        <v>10.778400000000001</v>
      </c>
      <c r="Z41" s="97">
        <f t="shared" si="8"/>
        <v>1077.8400000000001</v>
      </c>
      <c r="AA41" s="67">
        <f t="shared" si="10"/>
        <v>21.556800000000003</v>
      </c>
      <c r="AB41" s="38"/>
      <c r="AC41" s="38">
        <v>0</v>
      </c>
      <c r="AD41" s="232"/>
    </row>
    <row r="42" spans="1:30" s="65" customFormat="1" ht="13" x14ac:dyDescent="0.3">
      <c r="A42" s="100" t="s">
        <v>394</v>
      </c>
      <c r="B42" s="45" t="s">
        <v>1412</v>
      </c>
      <c r="C42" s="46" t="s">
        <v>2012</v>
      </c>
      <c r="D42" s="46" t="s">
        <v>35</v>
      </c>
      <c r="E42" s="46" t="s">
        <v>32</v>
      </c>
      <c r="F42" s="38" t="s">
        <v>654</v>
      </c>
      <c r="G42" s="38">
        <v>1000</v>
      </c>
      <c r="H42" s="418">
        <v>45099</v>
      </c>
      <c r="I42" s="38">
        <v>1</v>
      </c>
      <c r="J42" s="38">
        <v>1</v>
      </c>
      <c r="K42" s="38" t="s">
        <v>361</v>
      </c>
      <c r="L42" s="38">
        <v>30</v>
      </c>
      <c r="M42" s="38">
        <v>1</v>
      </c>
      <c r="N42" s="16" t="str">
        <f t="shared" ca="1" si="11"/>
        <v>Warning</v>
      </c>
      <c r="O42" s="38" t="s">
        <v>904</v>
      </c>
      <c r="P42" s="38">
        <v>10</v>
      </c>
      <c r="Q42" s="38">
        <v>441.42999999999995</v>
      </c>
      <c r="R42" s="38">
        <v>401.42999999999995</v>
      </c>
      <c r="S42" s="38">
        <v>1</v>
      </c>
      <c r="T42" s="38">
        <v>99.2</v>
      </c>
      <c r="U42" s="43">
        <f t="shared" si="9"/>
        <v>11.085118684573613</v>
      </c>
      <c r="V42" s="42" t="s">
        <v>77</v>
      </c>
      <c r="W42" s="246">
        <v>11.1</v>
      </c>
      <c r="X42" s="246">
        <v>10000</v>
      </c>
      <c r="Y42" s="43">
        <f t="shared" si="7"/>
        <v>10.01342458826994</v>
      </c>
      <c r="Z42" s="97">
        <f t="shared" si="8"/>
        <v>791.06054247332531</v>
      </c>
      <c r="AA42" s="67">
        <f t="shared" si="10"/>
        <v>15.821210849466507</v>
      </c>
      <c r="AB42" s="38"/>
      <c r="AC42" s="38">
        <v>0</v>
      </c>
      <c r="AD42" s="232"/>
    </row>
    <row r="43" spans="1:30" s="65" customFormat="1" ht="13" x14ac:dyDescent="0.3">
      <c r="A43" s="100" t="s">
        <v>1100</v>
      </c>
      <c r="B43" s="45" t="s">
        <v>1413</v>
      </c>
      <c r="C43" s="46" t="s">
        <v>393</v>
      </c>
      <c r="D43" s="46" t="s">
        <v>47</v>
      </c>
      <c r="E43" s="46" t="s">
        <v>45</v>
      </c>
      <c r="F43" s="38" t="s">
        <v>58</v>
      </c>
      <c r="G43" s="38">
        <v>790</v>
      </c>
      <c r="H43" s="418">
        <v>45099</v>
      </c>
      <c r="I43" s="38">
        <v>3</v>
      </c>
      <c r="J43" s="38">
        <v>1</v>
      </c>
      <c r="K43" s="38" t="s">
        <v>361</v>
      </c>
      <c r="L43" s="38">
        <v>60</v>
      </c>
      <c r="M43" s="38">
        <v>1</v>
      </c>
      <c r="N43" s="16" t="str">
        <f t="shared" ca="1" si="11"/>
        <v>Warning</v>
      </c>
      <c r="O43" s="38" t="s">
        <v>904</v>
      </c>
      <c r="P43" s="38">
        <v>10</v>
      </c>
      <c r="Q43" s="38">
        <v>261.22999999999996</v>
      </c>
      <c r="R43" s="38">
        <v>261.22999999999996</v>
      </c>
      <c r="S43" s="38">
        <v>1</v>
      </c>
      <c r="T43" s="38">
        <v>11.6</v>
      </c>
      <c r="U43" s="43">
        <f t="shared" si="9"/>
        <v>86.206896551724128</v>
      </c>
      <c r="V43" s="42" t="s">
        <v>77</v>
      </c>
      <c r="W43" s="246">
        <v>16.8</v>
      </c>
      <c r="X43" s="246">
        <v>7900</v>
      </c>
      <c r="Y43" s="43">
        <f t="shared" si="7"/>
        <v>1.9487999999999999</v>
      </c>
      <c r="Z43" s="97">
        <f>(Y43/10)*1000</f>
        <v>194.88</v>
      </c>
      <c r="AA43" s="67">
        <f t="shared" si="10"/>
        <v>3.8975999999999997</v>
      </c>
      <c r="AB43" s="38"/>
      <c r="AC43" s="38">
        <v>1</v>
      </c>
      <c r="AD43" s="232"/>
    </row>
    <row r="44" spans="1:30" s="65" customFormat="1" ht="13" x14ac:dyDescent="0.3">
      <c r="A44" s="100" t="s">
        <v>2137</v>
      </c>
      <c r="B44" s="45" t="s">
        <v>1414</v>
      </c>
      <c r="C44" s="46" t="s">
        <v>20</v>
      </c>
      <c r="D44" s="46" t="s">
        <v>395</v>
      </c>
      <c r="E44" s="46" t="s">
        <v>19</v>
      </c>
      <c r="F44" s="38" t="s">
        <v>16</v>
      </c>
      <c r="G44" s="38">
        <v>790</v>
      </c>
      <c r="H44" s="418">
        <v>45687</v>
      </c>
      <c r="I44" s="38">
        <v>1</v>
      </c>
      <c r="J44" s="38">
        <v>1</v>
      </c>
      <c r="K44" s="38" t="s">
        <v>361</v>
      </c>
      <c r="L44" s="38">
        <v>30</v>
      </c>
      <c r="M44" s="38">
        <v>1</v>
      </c>
      <c r="N44" s="16" t="str">
        <f t="shared" ca="1" si="11"/>
        <v/>
      </c>
      <c r="O44" s="38" t="s">
        <v>1924</v>
      </c>
      <c r="P44" s="38">
        <v>10</v>
      </c>
      <c r="Q44" s="38">
        <v>496.89</v>
      </c>
      <c r="R44" s="38">
        <v>460.39</v>
      </c>
      <c r="S44" s="38">
        <v>1</v>
      </c>
      <c r="T44" s="38">
        <v>95.7</v>
      </c>
      <c r="U44" s="43">
        <f t="shared" si="9"/>
        <v>11.277749319933944</v>
      </c>
      <c r="V44" s="38">
        <v>7900</v>
      </c>
      <c r="W44" s="246">
        <v>10.9</v>
      </c>
      <c r="X44" s="246">
        <v>7887</v>
      </c>
      <c r="Y44" s="43">
        <f t="shared" si="7"/>
        <v>9.6650490188975429</v>
      </c>
      <c r="Z44" s="97">
        <f>(Y44*1000*0.79*1000)/X44</f>
        <v>968.09797450603014</v>
      </c>
      <c r="AA44" s="67">
        <f t="shared" si="10"/>
        <v>19.361959490120604</v>
      </c>
      <c r="AB44" s="38"/>
      <c r="AC44" s="38">
        <v>0</v>
      </c>
      <c r="AD44" s="232" t="s">
        <v>1943</v>
      </c>
    </row>
    <row r="45" spans="1:30" s="65" customFormat="1" ht="13" x14ac:dyDescent="0.3">
      <c r="A45" s="100" t="s">
        <v>625</v>
      </c>
      <c r="B45" s="45" t="s">
        <v>1415</v>
      </c>
      <c r="C45" s="823" t="s">
        <v>397</v>
      </c>
      <c r="D45" s="548" t="s">
        <v>36</v>
      </c>
      <c r="E45" s="46" t="s">
        <v>32</v>
      </c>
      <c r="F45" s="38" t="s">
        <v>243</v>
      </c>
      <c r="G45" s="38">
        <v>1000</v>
      </c>
      <c r="H45" s="418">
        <v>45601</v>
      </c>
      <c r="I45" s="38">
        <v>1</v>
      </c>
      <c r="J45" s="38">
        <v>1</v>
      </c>
      <c r="K45" s="38" t="s">
        <v>361</v>
      </c>
      <c r="L45" s="38">
        <v>30</v>
      </c>
      <c r="M45" s="38">
        <v>1</v>
      </c>
      <c r="N45" s="16" t="str">
        <f t="shared" ca="1" si="11"/>
        <v>Warning</v>
      </c>
      <c r="O45" s="38" t="s">
        <v>1697</v>
      </c>
      <c r="P45" s="38">
        <v>10</v>
      </c>
      <c r="Q45" s="38">
        <v>372.47999999999996</v>
      </c>
      <c r="R45" s="38">
        <v>333.39</v>
      </c>
      <c r="S45" s="38">
        <v>1</v>
      </c>
      <c r="T45" s="38">
        <v>99.6</v>
      </c>
      <c r="U45" s="43">
        <f t="shared" si="9"/>
        <v>11.217370155507297</v>
      </c>
      <c r="V45" s="38">
        <v>10000</v>
      </c>
      <c r="W45" s="246">
        <v>11.3</v>
      </c>
      <c r="X45" s="246">
        <v>10196.700000000001</v>
      </c>
      <c r="Y45" s="43">
        <f t="shared" si="7"/>
        <v>10.073662403350518</v>
      </c>
      <c r="Z45" s="97">
        <f>Y45*G45*1000/X45</f>
        <v>987.93358668495853</v>
      </c>
      <c r="AA45" s="67">
        <f t="shared" si="10"/>
        <v>19.75867173369917</v>
      </c>
      <c r="AB45" s="38"/>
      <c r="AC45" s="38">
        <v>0</v>
      </c>
      <c r="AD45" s="232"/>
    </row>
    <row r="46" spans="1:30" s="65" customFormat="1" ht="13" x14ac:dyDescent="0.3">
      <c r="A46" s="100" t="s">
        <v>400</v>
      </c>
      <c r="B46" s="45" t="s">
        <v>1416</v>
      </c>
      <c r="C46" s="46" t="s">
        <v>396</v>
      </c>
      <c r="D46" s="46" t="s">
        <v>398</v>
      </c>
      <c r="E46" s="46" t="s">
        <v>32</v>
      </c>
      <c r="F46" s="38" t="s">
        <v>243</v>
      </c>
      <c r="G46" s="38">
        <v>1000</v>
      </c>
      <c r="H46" s="418">
        <v>45608</v>
      </c>
      <c r="I46" s="38">
        <v>1</v>
      </c>
      <c r="J46" s="38">
        <v>1</v>
      </c>
      <c r="K46" s="38" t="s">
        <v>361</v>
      </c>
      <c r="L46" s="38">
        <v>30</v>
      </c>
      <c r="M46" s="38">
        <v>1</v>
      </c>
      <c r="N46" s="16" t="str">
        <f t="shared" ca="1" si="11"/>
        <v>Warning</v>
      </c>
      <c r="O46" s="38" t="s">
        <v>2006</v>
      </c>
      <c r="P46" s="38">
        <v>10</v>
      </c>
      <c r="Q46" s="38">
        <v>388.47999999999996</v>
      </c>
      <c r="R46" s="38">
        <v>349.39</v>
      </c>
      <c r="S46" s="38">
        <v>1</v>
      </c>
      <c r="T46" s="38">
        <v>98.7</v>
      </c>
      <c r="U46" s="43">
        <f t="shared" si="9"/>
        <v>11.265255383728125</v>
      </c>
      <c r="V46" s="38">
        <v>10000</v>
      </c>
      <c r="W46" s="246">
        <v>11.4</v>
      </c>
      <c r="X46" s="246">
        <v>10000</v>
      </c>
      <c r="Y46" s="43">
        <f t="shared" si="7"/>
        <v>10.119610795922572</v>
      </c>
      <c r="Z46" s="97">
        <f>Y46*G46*1000/X46</f>
        <v>1011.9610795922572</v>
      </c>
      <c r="AA46" s="67">
        <f t="shared" si="10"/>
        <v>20.239221591845144</v>
      </c>
      <c r="AB46" s="38"/>
      <c r="AC46" s="38">
        <v>0</v>
      </c>
      <c r="AD46" s="232"/>
    </row>
    <row r="47" spans="1:30" s="65" customFormat="1" ht="13" x14ac:dyDescent="0.3">
      <c r="A47" s="100" t="s">
        <v>626</v>
      </c>
      <c r="B47" s="45" t="s">
        <v>1417</v>
      </c>
      <c r="C47" s="46" t="s">
        <v>399</v>
      </c>
      <c r="D47" s="46" t="s">
        <v>49</v>
      </c>
      <c r="E47" s="46" t="s">
        <v>45</v>
      </c>
      <c r="F47" s="38" t="s">
        <v>58</v>
      </c>
      <c r="G47" s="38" t="s">
        <v>331</v>
      </c>
      <c r="H47" s="418">
        <v>45608</v>
      </c>
      <c r="I47" s="38">
        <v>3</v>
      </c>
      <c r="J47" s="38">
        <v>1</v>
      </c>
      <c r="K47" s="38" t="s">
        <v>361</v>
      </c>
      <c r="L47" s="38">
        <v>60</v>
      </c>
      <c r="M47" s="38">
        <v>1</v>
      </c>
      <c r="N47" s="16" t="str">
        <f t="shared" ca="1" si="11"/>
        <v>Warning</v>
      </c>
      <c r="O47" s="38" t="s">
        <v>2006</v>
      </c>
      <c r="P47" s="38">
        <v>10</v>
      </c>
      <c r="Q47" s="38">
        <v>303.32</v>
      </c>
      <c r="R47" s="38">
        <v>303.32</v>
      </c>
      <c r="S47" s="38">
        <v>1</v>
      </c>
      <c r="T47" s="38">
        <v>99</v>
      </c>
      <c r="U47" s="43">
        <f t="shared" si="9"/>
        <v>10.1010101010101</v>
      </c>
      <c r="V47" s="42" t="s">
        <v>77</v>
      </c>
      <c r="W47" s="246">
        <v>10.199999999999999</v>
      </c>
      <c r="X47" s="246">
        <v>7900</v>
      </c>
      <c r="Y47" s="63">
        <f t="shared" ref="Y47:Y69" si="12">(W47*T47*R47*S47)/(100*Q47)</f>
        <v>10.097999999999999</v>
      </c>
      <c r="Z47" s="97">
        <f>(Y47*1000*0.79*1000)/X47</f>
        <v>1009.7999999999998</v>
      </c>
      <c r="AA47" s="67">
        <f t="shared" si="10"/>
        <v>20.195999999999998</v>
      </c>
      <c r="AB47" s="38"/>
      <c r="AC47" s="38">
        <v>1</v>
      </c>
      <c r="AD47" s="232"/>
    </row>
    <row r="48" spans="1:30" s="65" customFormat="1" ht="13" x14ac:dyDescent="0.3">
      <c r="A48" s="100" t="s">
        <v>449</v>
      </c>
      <c r="B48" s="45" t="s">
        <v>1418</v>
      </c>
      <c r="C48" s="46" t="s">
        <v>401</v>
      </c>
      <c r="D48" s="46" t="s">
        <v>37</v>
      </c>
      <c r="E48" s="46" t="s">
        <v>32</v>
      </c>
      <c r="F48" s="38" t="s">
        <v>26</v>
      </c>
      <c r="G48" s="38">
        <v>1000</v>
      </c>
      <c r="H48" s="418">
        <v>45096</v>
      </c>
      <c r="I48" s="38">
        <v>1</v>
      </c>
      <c r="J48" s="38">
        <v>1</v>
      </c>
      <c r="K48" s="38" t="s">
        <v>361</v>
      </c>
      <c r="L48" s="38">
        <v>30</v>
      </c>
      <c r="M48" s="38">
        <v>1</v>
      </c>
      <c r="N48" s="16" t="str">
        <f t="shared" ca="1" si="11"/>
        <v>Warning</v>
      </c>
      <c r="O48" s="38" t="s">
        <v>1761</v>
      </c>
      <c r="P48" s="38">
        <v>10</v>
      </c>
      <c r="Q48" s="38">
        <v>539.33999999999992</v>
      </c>
      <c r="R48" s="38">
        <v>516.33999999999992</v>
      </c>
      <c r="S48" s="38">
        <v>1</v>
      </c>
      <c r="T48" s="38">
        <v>100</v>
      </c>
      <c r="U48" s="43">
        <f t="shared" si="9"/>
        <v>10.445442925204322</v>
      </c>
      <c r="V48" s="38" t="s">
        <v>77</v>
      </c>
      <c r="W48" s="246">
        <v>10.4</v>
      </c>
      <c r="X48" s="246">
        <v>10014.200000000001</v>
      </c>
      <c r="Y48" s="43">
        <f t="shared" si="12"/>
        <v>9.9564949753402292</v>
      </c>
      <c r="Z48" s="97">
        <f>Y48*G48*1000/X48</f>
        <v>994.23768002838244</v>
      </c>
      <c r="AA48" s="67">
        <f t="shared" si="10"/>
        <v>19.884753600567649</v>
      </c>
      <c r="AB48" s="38"/>
      <c r="AC48" s="38">
        <v>0</v>
      </c>
      <c r="AD48" s="232"/>
    </row>
    <row r="49" spans="1:30" s="65" customFormat="1" ht="13" x14ac:dyDescent="0.3">
      <c r="A49" s="100" t="s">
        <v>976</v>
      </c>
      <c r="B49" s="45" t="s">
        <v>1419</v>
      </c>
      <c r="C49" s="46" t="s">
        <v>3</v>
      </c>
      <c r="D49" s="46" t="s">
        <v>56</v>
      </c>
      <c r="E49" s="46" t="s">
        <v>52</v>
      </c>
      <c r="F49" s="38" t="s">
        <v>16</v>
      </c>
      <c r="G49" s="38">
        <v>790</v>
      </c>
      <c r="H49" s="418">
        <v>45601</v>
      </c>
      <c r="I49" s="38">
        <v>3</v>
      </c>
      <c r="J49" s="38">
        <v>1</v>
      </c>
      <c r="K49" s="38" t="s">
        <v>361</v>
      </c>
      <c r="L49" s="38">
        <v>60</v>
      </c>
      <c r="M49" s="38">
        <v>1</v>
      </c>
      <c r="N49" s="16" t="str">
        <f t="shared" ca="1" si="11"/>
        <v>Warning</v>
      </c>
      <c r="O49" s="38" t="s">
        <v>1697</v>
      </c>
      <c r="P49" s="38">
        <v>10</v>
      </c>
      <c r="Q49" s="38">
        <v>837.05</v>
      </c>
      <c r="R49" s="38">
        <v>837.05</v>
      </c>
      <c r="S49" s="38">
        <v>1</v>
      </c>
      <c r="T49" s="38">
        <v>95.3</v>
      </c>
      <c r="U49" s="43">
        <f t="shared" si="9"/>
        <v>10.493179433368313</v>
      </c>
      <c r="V49" s="38">
        <f t="shared" ref="V49:V55" si="13">10*G49*P49/10</f>
        <v>7900</v>
      </c>
      <c r="W49" s="246">
        <v>10.199999999999999</v>
      </c>
      <c r="X49" s="246">
        <v>7934.7</v>
      </c>
      <c r="Y49" s="63">
        <f t="shared" si="12"/>
        <v>9.7205999999999975</v>
      </c>
      <c r="Z49" s="97">
        <f t="shared" ref="Z49:Z55" si="14">(Y49*1000*0.79*1000)/X49</f>
        <v>967.80899088812396</v>
      </c>
      <c r="AA49" s="67">
        <f t="shared" si="10"/>
        <v>19.356179817762481</v>
      </c>
      <c r="AB49" s="38"/>
      <c r="AC49" s="38">
        <v>1</v>
      </c>
      <c r="AD49" s="232" t="s">
        <v>1944</v>
      </c>
    </row>
    <row r="50" spans="1:30" s="65" customFormat="1" ht="13" x14ac:dyDescent="0.3">
      <c r="A50" s="100" t="s">
        <v>405</v>
      </c>
      <c r="B50" s="45" t="s">
        <v>1420</v>
      </c>
      <c r="C50" s="46" t="s">
        <v>8</v>
      </c>
      <c r="D50" s="46" t="s">
        <v>57</v>
      </c>
      <c r="E50" s="46" t="s">
        <v>52</v>
      </c>
      <c r="F50" s="38" t="s">
        <v>16</v>
      </c>
      <c r="G50" s="38">
        <v>790</v>
      </c>
      <c r="H50" s="418">
        <v>43886</v>
      </c>
      <c r="I50" s="38">
        <v>3</v>
      </c>
      <c r="J50" s="38">
        <v>1</v>
      </c>
      <c r="K50" s="38" t="s">
        <v>361</v>
      </c>
      <c r="L50" s="38">
        <v>60</v>
      </c>
      <c r="M50" s="38">
        <v>1</v>
      </c>
      <c r="N50" s="16" t="str">
        <f t="shared" ca="1" si="11"/>
        <v>Warning</v>
      </c>
      <c r="O50" s="38" t="s">
        <v>1129</v>
      </c>
      <c r="P50" s="38">
        <v>10</v>
      </c>
      <c r="Q50" s="38">
        <v>843.06</v>
      </c>
      <c r="R50" s="38">
        <v>843.06</v>
      </c>
      <c r="S50" s="38">
        <v>1</v>
      </c>
      <c r="T50" s="38">
        <v>92.6</v>
      </c>
      <c r="U50" s="43">
        <f t="shared" si="9"/>
        <v>10.799136069114473</v>
      </c>
      <c r="V50" s="38">
        <f t="shared" si="13"/>
        <v>7900</v>
      </c>
      <c r="W50" s="246">
        <v>2.2999999999999998</v>
      </c>
      <c r="X50" s="246">
        <v>2276.6999999999998</v>
      </c>
      <c r="Y50" s="63">
        <f t="shared" si="12"/>
        <v>2.1297999999999995</v>
      </c>
      <c r="Z50" s="97">
        <f t="shared" si="14"/>
        <v>739.02666139587984</v>
      </c>
      <c r="AA50" s="67">
        <f t="shared" si="10"/>
        <v>14.780533227917598</v>
      </c>
      <c r="AB50" s="38"/>
      <c r="AC50" s="38">
        <v>1</v>
      </c>
      <c r="AD50" s="232" t="s">
        <v>1653</v>
      </c>
    </row>
    <row r="51" spans="1:30" s="65" customFormat="1" ht="13" x14ac:dyDescent="0.3">
      <c r="A51" s="100" t="s">
        <v>675</v>
      </c>
      <c r="B51" s="45" t="s">
        <v>1421</v>
      </c>
      <c r="C51" s="46" t="s">
        <v>9</v>
      </c>
      <c r="D51" s="46" t="s">
        <v>418</v>
      </c>
      <c r="E51" s="46" t="s">
        <v>50</v>
      </c>
      <c r="F51" s="38" t="s">
        <v>16</v>
      </c>
      <c r="G51" s="38">
        <v>790</v>
      </c>
      <c r="H51" s="418">
        <v>45041</v>
      </c>
      <c r="I51" s="38">
        <v>12</v>
      </c>
      <c r="J51" s="38">
        <v>2</v>
      </c>
      <c r="K51" s="38" t="s">
        <v>361</v>
      </c>
      <c r="L51" s="38">
        <f>M51*30</f>
        <v>300</v>
      </c>
      <c r="M51" s="38">
        <f>I51-J51</f>
        <v>10</v>
      </c>
      <c r="N51" s="16" t="str">
        <f t="shared" ca="1" si="11"/>
        <v>Warning</v>
      </c>
      <c r="O51" s="38" t="s">
        <v>1689</v>
      </c>
      <c r="P51" s="38">
        <v>10</v>
      </c>
      <c r="Q51" s="38">
        <v>276.30999999999995</v>
      </c>
      <c r="R51" s="38">
        <v>276.30999999999995</v>
      </c>
      <c r="S51" s="38">
        <v>1</v>
      </c>
      <c r="T51" s="38">
        <v>99.8</v>
      </c>
      <c r="U51" s="43">
        <f t="shared" si="9"/>
        <v>10.020040080160321</v>
      </c>
      <c r="V51" s="38">
        <f t="shared" si="13"/>
        <v>7900</v>
      </c>
      <c r="W51" s="246">
        <v>11</v>
      </c>
      <c r="X51" s="246">
        <v>8220.9</v>
      </c>
      <c r="Y51" s="63">
        <f t="shared" si="12"/>
        <v>10.978</v>
      </c>
      <c r="Z51" s="97">
        <f t="shared" si="14"/>
        <v>1054.9477551119708</v>
      </c>
      <c r="AA51" s="67">
        <f t="shared" si="10"/>
        <v>21.098955102239415</v>
      </c>
      <c r="AB51" s="38"/>
      <c r="AC51" s="38">
        <v>6</v>
      </c>
      <c r="AD51" s="232"/>
    </row>
    <row r="52" spans="1:30" s="65" customFormat="1" ht="13" x14ac:dyDescent="0.3">
      <c r="A52" s="100" t="s">
        <v>899</v>
      </c>
      <c r="B52" s="45" t="s">
        <v>1422</v>
      </c>
      <c r="C52" s="46" t="s">
        <v>402</v>
      </c>
      <c r="D52" s="46" t="s">
        <v>419</v>
      </c>
      <c r="E52" s="46" t="s">
        <v>50</v>
      </c>
      <c r="F52" s="38" t="s">
        <v>16</v>
      </c>
      <c r="G52" s="38">
        <v>790</v>
      </c>
      <c r="H52" s="418">
        <v>45364</v>
      </c>
      <c r="I52" s="38">
        <v>12</v>
      </c>
      <c r="J52" s="38">
        <v>2</v>
      </c>
      <c r="K52" s="38" t="s">
        <v>361</v>
      </c>
      <c r="L52" s="38">
        <f>M52*30</f>
        <v>300</v>
      </c>
      <c r="M52" s="38">
        <f>I52-J52</f>
        <v>10</v>
      </c>
      <c r="N52" s="16" t="str">
        <f t="shared" ca="1" si="11"/>
        <v>Warning</v>
      </c>
      <c r="O52" s="38" t="s">
        <v>1700</v>
      </c>
      <c r="P52" s="38">
        <v>10</v>
      </c>
      <c r="Q52" s="38">
        <v>250.27999999999997</v>
      </c>
      <c r="R52" s="38">
        <v>250.27999999999997</v>
      </c>
      <c r="S52" s="38">
        <v>1</v>
      </c>
      <c r="T52" s="38">
        <v>99.3</v>
      </c>
      <c r="U52" s="43">
        <f t="shared" si="9"/>
        <v>10.070493454179253</v>
      </c>
      <c r="V52" s="38">
        <f t="shared" si="13"/>
        <v>7900</v>
      </c>
      <c r="W52" s="246">
        <v>10.6</v>
      </c>
      <c r="X52" s="246">
        <v>8325.7000000000007</v>
      </c>
      <c r="Y52" s="63">
        <f t="shared" si="12"/>
        <v>10.5258</v>
      </c>
      <c r="Z52" s="97">
        <f t="shared" si="14"/>
        <v>998.76070480560202</v>
      </c>
      <c r="AA52" s="67">
        <f t="shared" si="10"/>
        <v>19.97521409611204</v>
      </c>
      <c r="AB52" s="38"/>
      <c r="AC52" s="38">
        <v>6</v>
      </c>
      <c r="AD52" s="232" t="s">
        <v>1672</v>
      </c>
    </row>
    <row r="53" spans="1:30" s="65" customFormat="1" ht="13" x14ac:dyDescent="0.3">
      <c r="A53" s="100" t="s">
        <v>900</v>
      </c>
      <c r="B53" s="45" t="s">
        <v>1423</v>
      </c>
      <c r="C53" s="46" t="s">
        <v>420</v>
      </c>
      <c r="D53" s="46" t="s">
        <v>421</v>
      </c>
      <c r="E53" s="46" t="s">
        <v>50</v>
      </c>
      <c r="F53" s="38" t="s">
        <v>16</v>
      </c>
      <c r="G53" s="38">
        <v>790</v>
      </c>
      <c r="H53" s="418">
        <v>45364</v>
      </c>
      <c r="I53" s="38">
        <v>12</v>
      </c>
      <c r="J53" s="38">
        <v>2</v>
      </c>
      <c r="K53" s="38" t="s">
        <v>361</v>
      </c>
      <c r="L53" s="38">
        <f>M53*30</f>
        <v>300</v>
      </c>
      <c r="M53" s="38">
        <f>I53-J53</f>
        <v>10</v>
      </c>
      <c r="N53" s="16" t="str">
        <f t="shared" ca="1" si="11"/>
        <v>Warning</v>
      </c>
      <c r="O53" s="38" t="s">
        <v>1700</v>
      </c>
      <c r="P53" s="38">
        <v>10</v>
      </c>
      <c r="Q53" s="38">
        <v>310.33</v>
      </c>
      <c r="R53" s="38">
        <v>310.33</v>
      </c>
      <c r="S53" s="38">
        <v>1</v>
      </c>
      <c r="T53" s="38">
        <v>99.9</v>
      </c>
      <c r="U53" s="43">
        <f t="shared" si="9"/>
        <v>10.01001001001001</v>
      </c>
      <c r="V53" s="38">
        <f t="shared" si="13"/>
        <v>7900</v>
      </c>
      <c r="W53" s="246">
        <v>9.9</v>
      </c>
      <c r="X53" s="246">
        <v>7902.7</v>
      </c>
      <c r="Y53" s="63">
        <f t="shared" si="12"/>
        <v>9.8901000000000003</v>
      </c>
      <c r="Z53" s="97">
        <f t="shared" si="14"/>
        <v>988.67209940906287</v>
      </c>
      <c r="AA53" s="67">
        <f t="shared" si="10"/>
        <v>19.773441988181258</v>
      </c>
      <c r="AB53" s="38"/>
      <c r="AC53" s="38">
        <v>6</v>
      </c>
      <c r="AD53" s="232"/>
    </row>
    <row r="54" spans="1:30" s="65" customFormat="1" ht="13" x14ac:dyDescent="0.3">
      <c r="A54" s="100" t="s">
        <v>406</v>
      </c>
      <c r="B54" s="45" t="s">
        <v>1424</v>
      </c>
      <c r="C54" s="46" t="s">
        <v>983</v>
      </c>
      <c r="D54" s="46" t="s">
        <v>422</v>
      </c>
      <c r="E54" s="46" t="s">
        <v>50</v>
      </c>
      <c r="F54" s="38" t="s">
        <v>16</v>
      </c>
      <c r="G54" s="38">
        <v>790</v>
      </c>
      <c r="H54" s="418">
        <v>45461</v>
      </c>
      <c r="I54" s="38">
        <v>12</v>
      </c>
      <c r="J54" s="38">
        <v>2</v>
      </c>
      <c r="K54" s="38" t="s">
        <v>361</v>
      </c>
      <c r="L54" s="38">
        <f>M54*30</f>
        <v>300</v>
      </c>
      <c r="M54" s="38">
        <f>I54-J54</f>
        <v>10</v>
      </c>
      <c r="N54" s="16" t="str">
        <f t="shared" ca="1" si="11"/>
        <v/>
      </c>
      <c r="O54" s="38" t="s">
        <v>1924</v>
      </c>
      <c r="P54" s="38">
        <v>10</v>
      </c>
      <c r="Q54" s="38">
        <v>278.33</v>
      </c>
      <c r="R54" s="38">
        <v>278.33</v>
      </c>
      <c r="S54" s="38">
        <v>1</v>
      </c>
      <c r="T54" s="38">
        <v>99.7</v>
      </c>
      <c r="U54" s="43">
        <f t="shared" si="9"/>
        <v>10.030090270812437</v>
      </c>
      <c r="V54" s="38">
        <f t="shared" si="13"/>
        <v>7900</v>
      </c>
      <c r="W54" s="246">
        <v>9.9</v>
      </c>
      <c r="X54" s="246">
        <v>7915.9</v>
      </c>
      <c r="Y54" s="63">
        <f t="shared" si="12"/>
        <v>9.8703000000000003</v>
      </c>
      <c r="Z54" s="97">
        <f t="shared" si="14"/>
        <v>985.04743617276631</v>
      </c>
      <c r="AA54" s="67">
        <f t="shared" si="10"/>
        <v>19.700948723455326</v>
      </c>
      <c r="AB54" s="38"/>
      <c r="AC54" s="38">
        <v>6</v>
      </c>
      <c r="AD54" s="232"/>
    </row>
    <row r="55" spans="1:30" s="65" customFormat="1" ht="13" x14ac:dyDescent="0.3">
      <c r="A55" s="100" t="s">
        <v>906</v>
      </c>
      <c r="B55" s="45" t="s">
        <v>1425</v>
      </c>
      <c r="C55" s="46" t="s">
        <v>907</v>
      </c>
      <c r="D55" s="46" t="s">
        <v>421</v>
      </c>
      <c r="E55" s="46" t="s">
        <v>50</v>
      </c>
      <c r="F55" s="38" t="s">
        <v>16</v>
      </c>
      <c r="G55" s="38">
        <v>791</v>
      </c>
      <c r="H55" s="421">
        <v>45096</v>
      </c>
      <c r="I55" s="38">
        <v>12</v>
      </c>
      <c r="J55" s="38">
        <v>2</v>
      </c>
      <c r="K55" s="38"/>
      <c r="L55" s="38"/>
      <c r="M55" s="38"/>
      <c r="N55" s="16" t="str">
        <f t="shared" ca="1" si="11"/>
        <v>Warning</v>
      </c>
      <c r="O55" s="38" t="s">
        <v>1761</v>
      </c>
      <c r="P55" s="38">
        <v>10</v>
      </c>
      <c r="Q55" s="38">
        <v>310.33</v>
      </c>
      <c r="R55" s="38">
        <v>310.33</v>
      </c>
      <c r="S55" s="38">
        <v>1</v>
      </c>
      <c r="T55" s="38">
        <v>98</v>
      </c>
      <c r="U55" s="43">
        <f t="shared" si="9"/>
        <v>10.204081632653061</v>
      </c>
      <c r="V55" s="38">
        <f t="shared" si="13"/>
        <v>7910</v>
      </c>
      <c r="W55" s="246">
        <v>10.6</v>
      </c>
      <c r="X55" s="246">
        <v>7950.1</v>
      </c>
      <c r="Y55" s="63">
        <f t="shared" si="12"/>
        <v>10.387999999999998</v>
      </c>
      <c r="Z55" s="97">
        <f t="shared" si="14"/>
        <v>1032.2536823436183</v>
      </c>
      <c r="AA55" s="67">
        <f t="shared" si="10"/>
        <v>20.645073646872369</v>
      </c>
      <c r="AB55" s="38"/>
      <c r="AC55" s="38"/>
      <c r="AD55" s="232"/>
    </row>
    <row r="56" spans="1:30" s="65" customFormat="1" ht="13" x14ac:dyDescent="0.3">
      <c r="A56" s="100" t="s">
        <v>901</v>
      </c>
      <c r="B56" s="45" t="s">
        <v>1426</v>
      </c>
      <c r="C56" s="46" t="s">
        <v>423</v>
      </c>
      <c r="D56" s="46" t="s">
        <v>424</v>
      </c>
      <c r="E56" s="46" t="s">
        <v>50</v>
      </c>
      <c r="F56" s="38" t="s">
        <v>16</v>
      </c>
      <c r="G56" s="38">
        <v>790</v>
      </c>
      <c r="H56" s="418">
        <v>45460</v>
      </c>
      <c r="I56" s="38">
        <v>12</v>
      </c>
      <c r="J56" s="38">
        <v>2</v>
      </c>
      <c r="K56" s="38" t="s">
        <v>361</v>
      </c>
      <c r="L56" s="38">
        <f t="shared" ref="L56:L63" si="15">M56*30</f>
        <v>300</v>
      </c>
      <c r="M56" s="38">
        <f t="shared" ref="M56:M63" si="16">I56-J56</f>
        <v>10</v>
      </c>
      <c r="N56" s="16" t="str">
        <f t="shared" ca="1" si="11"/>
        <v/>
      </c>
      <c r="O56" s="38" t="s">
        <v>1700</v>
      </c>
      <c r="P56" s="38">
        <v>10</v>
      </c>
      <c r="Q56" s="38">
        <v>264.29999999999995</v>
      </c>
      <c r="R56" s="38">
        <v>264.29999999999995</v>
      </c>
      <c r="S56" s="38">
        <v>1</v>
      </c>
      <c r="T56" s="38">
        <v>99.7</v>
      </c>
      <c r="U56" s="43"/>
      <c r="V56" s="38"/>
      <c r="W56" s="246"/>
      <c r="X56" s="246"/>
      <c r="Y56" s="63">
        <f t="shared" si="12"/>
        <v>0</v>
      </c>
      <c r="Z56" s="97">
        <v>100</v>
      </c>
      <c r="AA56" s="67"/>
      <c r="AB56" s="38"/>
      <c r="AC56" s="38">
        <v>6</v>
      </c>
      <c r="AD56" s="232" t="s">
        <v>1763</v>
      </c>
    </row>
    <row r="57" spans="1:30" s="65" customFormat="1" ht="13" x14ac:dyDescent="0.3">
      <c r="A57" s="100" t="s">
        <v>407</v>
      </c>
      <c r="B57" s="45" t="s">
        <v>1427</v>
      </c>
      <c r="C57" s="46" t="s">
        <v>17</v>
      </c>
      <c r="D57" s="46" t="s">
        <v>425</v>
      </c>
      <c r="E57" s="46" t="s">
        <v>50</v>
      </c>
      <c r="F57" s="38" t="s">
        <v>16</v>
      </c>
      <c r="G57" s="38">
        <v>790</v>
      </c>
      <c r="H57" s="418">
        <v>45608</v>
      </c>
      <c r="I57" s="38">
        <v>12</v>
      </c>
      <c r="J57" s="38">
        <v>2</v>
      </c>
      <c r="K57" s="38" t="s">
        <v>361</v>
      </c>
      <c r="L57" s="38">
        <f t="shared" si="15"/>
        <v>300</v>
      </c>
      <c r="M57" s="38">
        <f t="shared" si="16"/>
        <v>10</v>
      </c>
      <c r="N57" s="16" t="str">
        <f t="shared" ca="1" si="11"/>
        <v/>
      </c>
      <c r="O57" s="38" t="s">
        <v>2006</v>
      </c>
      <c r="P57" s="38">
        <v>10</v>
      </c>
      <c r="Q57" s="38">
        <v>270.33</v>
      </c>
      <c r="R57" s="38">
        <v>270.33</v>
      </c>
      <c r="S57" s="38">
        <v>1</v>
      </c>
      <c r="T57" s="38">
        <v>99.7</v>
      </c>
      <c r="U57" s="43">
        <f t="shared" ref="U57:U74" si="17">(1000*Q57*10*100)/(S57*R57*T57*1000)</f>
        <v>10.030090270812439</v>
      </c>
      <c r="V57" s="38">
        <f>10*G57*P57/10</f>
        <v>7900</v>
      </c>
      <c r="W57" s="246">
        <v>10.1</v>
      </c>
      <c r="X57" s="246" t="s">
        <v>2007</v>
      </c>
      <c r="Y57" s="63">
        <f t="shared" si="12"/>
        <v>10.069700000000001</v>
      </c>
      <c r="Z57" s="97" t="e">
        <f t="shared" ref="Z57:Z73" si="18">(Y57*1000*0.79*1000)/X57</f>
        <v>#VALUE!</v>
      </c>
      <c r="AA57" s="67" t="e">
        <f t="shared" ref="AA57:AA78" si="19">(0.2*Z57)/10</f>
        <v>#VALUE!</v>
      </c>
      <c r="AB57" s="38"/>
      <c r="AC57" s="38">
        <v>6</v>
      </c>
      <c r="AD57" s="232"/>
    </row>
    <row r="58" spans="1:30" s="65" customFormat="1" ht="13" x14ac:dyDescent="0.3">
      <c r="A58" s="100" t="s">
        <v>1908</v>
      </c>
      <c r="B58" s="45" t="s">
        <v>1428</v>
      </c>
      <c r="C58" s="46" t="s">
        <v>15</v>
      </c>
      <c r="D58" s="46" t="s">
        <v>426</v>
      </c>
      <c r="E58" s="46" t="s">
        <v>50</v>
      </c>
      <c r="F58" s="38" t="s">
        <v>16</v>
      </c>
      <c r="G58" s="38">
        <v>790</v>
      </c>
      <c r="H58" s="418">
        <v>45687</v>
      </c>
      <c r="I58" s="38">
        <v>12</v>
      </c>
      <c r="J58" s="38">
        <v>2</v>
      </c>
      <c r="K58" s="38" t="s">
        <v>361</v>
      </c>
      <c r="L58" s="38">
        <f t="shared" si="15"/>
        <v>300</v>
      </c>
      <c r="M58" s="38">
        <f t="shared" si="16"/>
        <v>10</v>
      </c>
      <c r="N58" s="16" t="str">
        <f t="shared" ca="1" si="11"/>
        <v/>
      </c>
      <c r="O58" s="38" t="s">
        <v>1924</v>
      </c>
      <c r="P58" s="38">
        <v>10</v>
      </c>
      <c r="Q58" s="38">
        <v>253.27999999999997</v>
      </c>
      <c r="R58" s="38">
        <v>253.27999999999997</v>
      </c>
      <c r="S58" s="38">
        <v>1</v>
      </c>
      <c r="T58" s="38">
        <v>99.9</v>
      </c>
      <c r="U58" s="43">
        <f t="shared" si="17"/>
        <v>10.010010010010008</v>
      </c>
      <c r="V58" s="38">
        <f>10*G58*P58/10</f>
        <v>7900</v>
      </c>
      <c r="W58" s="246">
        <v>10</v>
      </c>
      <c r="X58" s="246">
        <v>7930.1</v>
      </c>
      <c r="Y58" s="63">
        <f t="shared" si="12"/>
        <v>9.99</v>
      </c>
      <c r="Z58" s="97">
        <f t="shared" si="18"/>
        <v>995.20813104500564</v>
      </c>
      <c r="AA58" s="67">
        <f t="shared" si="19"/>
        <v>19.904162620900117</v>
      </c>
      <c r="AB58" s="38">
        <v>6.2</v>
      </c>
      <c r="AC58" s="38">
        <v>6</v>
      </c>
      <c r="AD58" s="232"/>
    </row>
    <row r="59" spans="1:30" s="65" customFormat="1" ht="13" x14ac:dyDescent="0.3">
      <c r="A59" s="100" t="s">
        <v>902</v>
      </c>
      <c r="B59" s="45" t="s">
        <v>1429</v>
      </c>
      <c r="C59" s="46" t="s">
        <v>10</v>
      </c>
      <c r="D59" s="46" t="s">
        <v>427</v>
      </c>
      <c r="E59" s="46" t="s">
        <v>50</v>
      </c>
      <c r="F59" s="38" t="s">
        <v>16</v>
      </c>
      <c r="G59" s="38">
        <v>790</v>
      </c>
      <c r="H59" s="418">
        <v>42999</v>
      </c>
      <c r="I59" s="38">
        <v>12</v>
      </c>
      <c r="J59" s="38">
        <v>2</v>
      </c>
      <c r="K59" s="38" t="s">
        <v>361</v>
      </c>
      <c r="L59" s="38">
        <f t="shared" si="15"/>
        <v>300</v>
      </c>
      <c r="M59" s="38">
        <f t="shared" si="16"/>
        <v>10</v>
      </c>
      <c r="N59" s="16" t="str">
        <f t="shared" ca="1" si="11"/>
        <v>Warning</v>
      </c>
      <c r="O59" s="38" t="s">
        <v>289</v>
      </c>
      <c r="P59" s="38">
        <v>10</v>
      </c>
      <c r="Q59" s="38">
        <v>280.29999999999995</v>
      </c>
      <c r="R59" s="38">
        <v>280.29999999999995</v>
      </c>
      <c r="S59" s="38">
        <v>1</v>
      </c>
      <c r="T59" s="38">
        <v>99.8</v>
      </c>
      <c r="U59" s="43">
        <f t="shared" si="17"/>
        <v>10.020040080160319</v>
      </c>
      <c r="V59" s="38">
        <f>10*G59*P59/10</f>
        <v>7900</v>
      </c>
      <c r="W59" s="246">
        <v>15.48</v>
      </c>
      <c r="X59" s="246">
        <v>12219.82</v>
      </c>
      <c r="Y59" s="63">
        <f t="shared" si="12"/>
        <v>15.449039999999998</v>
      </c>
      <c r="Z59" s="97">
        <f t="shared" si="18"/>
        <v>998.76607020398012</v>
      </c>
      <c r="AA59" s="67">
        <f t="shared" si="19"/>
        <v>19.975321404079601</v>
      </c>
      <c r="AB59" s="38"/>
      <c r="AC59" s="38">
        <v>6</v>
      </c>
      <c r="AD59" s="232"/>
    </row>
    <row r="60" spans="1:30" s="65" customFormat="1" ht="13" x14ac:dyDescent="0.3">
      <c r="A60" s="100" t="s">
        <v>408</v>
      </c>
      <c r="B60" s="45" t="s">
        <v>1432</v>
      </c>
      <c r="C60" s="46" t="s">
        <v>11</v>
      </c>
      <c r="D60" s="46" t="s">
        <v>428</v>
      </c>
      <c r="E60" s="46" t="s">
        <v>50</v>
      </c>
      <c r="F60" s="38" t="s">
        <v>16</v>
      </c>
      <c r="G60" s="38">
        <v>790</v>
      </c>
      <c r="H60" s="418">
        <v>45041</v>
      </c>
      <c r="I60" s="38">
        <v>12</v>
      </c>
      <c r="J60" s="38">
        <v>2</v>
      </c>
      <c r="K60" s="38" t="s">
        <v>361</v>
      </c>
      <c r="L60" s="38">
        <f t="shared" si="15"/>
        <v>300</v>
      </c>
      <c r="M60" s="38">
        <f t="shared" si="16"/>
        <v>10</v>
      </c>
      <c r="N60" s="16" t="str">
        <f t="shared" ca="1" si="11"/>
        <v>Warning</v>
      </c>
      <c r="O60" s="38" t="s">
        <v>1689</v>
      </c>
      <c r="P60" s="38">
        <v>10</v>
      </c>
      <c r="Q60" s="38">
        <v>335.34</v>
      </c>
      <c r="R60" s="38">
        <v>335.34</v>
      </c>
      <c r="S60" s="38">
        <v>1</v>
      </c>
      <c r="T60" s="38">
        <v>96.9</v>
      </c>
      <c r="U60" s="43">
        <f t="shared" si="17"/>
        <v>10.319917440660475</v>
      </c>
      <c r="V60" s="38">
        <f>10*G60*P60/10</f>
        <v>7900</v>
      </c>
      <c r="W60" s="246">
        <v>10.199999999999999</v>
      </c>
      <c r="X60" s="246">
        <v>7938.9</v>
      </c>
      <c r="Y60" s="63">
        <f t="shared" si="12"/>
        <v>9.883799999999999</v>
      </c>
      <c r="Z60" s="97">
        <f t="shared" si="18"/>
        <v>983.53701394399729</v>
      </c>
      <c r="AA60" s="67">
        <f t="shared" si="19"/>
        <v>19.670740278879947</v>
      </c>
      <c r="AB60" s="38"/>
      <c r="AC60" s="38">
        <v>6</v>
      </c>
      <c r="AD60" s="232"/>
    </row>
    <row r="61" spans="1:30" s="65" customFormat="1" ht="13" x14ac:dyDescent="0.3">
      <c r="A61" s="100" t="s">
        <v>561</v>
      </c>
      <c r="B61" s="45" t="s">
        <v>1433</v>
      </c>
      <c r="C61" s="46" t="s">
        <v>403</v>
      </c>
      <c r="D61" s="46" t="s">
        <v>404</v>
      </c>
      <c r="E61" s="46" t="s">
        <v>50</v>
      </c>
      <c r="F61" s="38" t="s">
        <v>16</v>
      </c>
      <c r="G61" s="38">
        <v>790</v>
      </c>
      <c r="H61" s="418">
        <v>42814</v>
      </c>
      <c r="I61" s="38">
        <v>12</v>
      </c>
      <c r="J61" s="38">
        <v>2</v>
      </c>
      <c r="K61" s="38" t="s">
        <v>361</v>
      </c>
      <c r="L61" s="38">
        <f t="shared" si="15"/>
        <v>300</v>
      </c>
      <c r="M61" s="38">
        <f t="shared" si="16"/>
        <v>10</v>
      </c>
      <c r="N61" s="16" t="str">
        <f t="shared" ca="1" si="11"/>
        <v>Warning</v>
      </c>
      <c r="O61" s="38" t="s">
        <v>289</v>
      </c>
      <c r="P61" s="38">
        <v>10</v>
      </c>
      <c r="Q61" s="38">
        <v>300.33999999999997</v>
      </c>
      <c r="R61" s="38">
        <v>300.33999999999997</v>
      </c>
      <c r="S61" s="38">
        <v>1</v>
      </c>
      <c r="T61" s="38">
        <v>99</v>
      </c>
      <c r="U61" s="43">
        <f t="shared" si="17"/>
        <v>10.101010101010102</v>
      </c>
      <c r="V61" s="38">
        <f>100*G61*P61/10</f>
        <v>79000</v>
      </c>
      <c r="W61" s="246">
        <v>5.08</v>
      </c>
      <c r="X61" s="246">
        <v>3500</v>
      </c>
      <c r="Y61" s="63">
        <f t="shared" si="12"/>
        <v>5.0291999999999994</v>
      </c>
      <c r="Z61" s="97">
        <f t="shared" si="18"/>
        <v>1135.1622857142856</v>
      </c>
      <c r="AA61" s="67">
        <f t="shared" si="19"/>
        <v>22.703245714285714</v>
      </c>
      <c r="AB61" s="38"/>
      <c r="AC61" s="38">
        <v>6</v>
      </c>
      <c r="AD61" s="232"/>
    </row>
    <row r="62" spans="1:30" s="65" customFormat="1" ht="13" x14ac:dyDescent="0.3">
      <c r="A62" s="100" t="s">
        <v>410</v>
      </c>
      <c r="B62" s="45" t="s">
        <v>1407</v>
      </c>
      <c r="C62" s="46" t="s">
        <v>2013</v>
      </c>
      <c r="D62" s="46" t="s">
        <v>422</v>
      </c>
      <c r="E62" s="46" t="s">
        <v>50</v>
      </c>
      <c r="F62" s="38" t="s">
        <v>16</v>
      </c>
      <c r="G62" s="38">
        <v>790</v>
      </c>
      <c r="H62" s="418">
        <v>45041</v>
      </c>
      <c r="I62" s="38">
        <v>12</v>
      </c>
      <c r="J62" s="38">
        <v>2</v>
      </c>
      <c r="K62" s="38" t="s">
        <v>361</v>
      </c>
      <c r="L62" s="38">
        <f t="shared" si="15"/>
        <v>300</v>
      </c>
      <c r="M62" s="38">
        <f t="shared" si="16"/>
        <v>10</v>
      </c>
      <c r="N62" s="16" t="str">
        <f t="shared" ca="1" si="11"/>
        <v>Warning</v>
      </c>
      <c r="O62" s="38" t="s">
        <v>1689</v>
      </c>
      <c r="P62" s="38">
        <v>10</v>
      </c>
      <c r="Q62" s="38">
        <v>278.33</v>
      </c>
      <c r="R62" s="38">
        <v>278.33</v>
      </c>
      <c r="S62" s="38">
        <v>1</v>
      </c>
      <c r="T62" s="38">
        <v>99.8</v>
      </c>
      <c r="U62" s="43">
        <f t="shared" si="17"/>
        <v>10.020040080160321</v>
      </c>
      <c r="V62" s="38">
        <f t="shared" ref="V62:V69" si="20">10*G62*P62/10</f>
        <v>7900</v>
      </c>
      <c r="W62" s="246">
        <v>10.199999999999999</v>
      </c>
      <c r="X62" s="246">
        <v>7829.9</v>
      </c>
      <c r="Y62" s="63">
        <f t="shared" si="12"/>
        <v>10.179599999999999</v>
      </c>
      <c r="Z62" s="97">
        <f t="shared" si="18"/>
        <v>1027.0736535587937</v>
      </c>
      <c r="AA62" s="67">
        <f t="shared" si="19"/>
        <v>20.541473071175876</v>
      </c>
      <c r="AB62" s="38"/>
      <c r="AC62" s="38">
        <v>6</v>
      </c>
      <c r="AD62" s="232"/>
    </row>
    <row r="63" spans="1:30" s="65" customFormat="1" ht="13" x14ac:dyDescent="0.3">
      <c r="A63" s="100" t="s">
        <v>629</v>
      </c>
      <c r="B63" s="45" t="s">
        <v>1436</v>
      </c>
      <c r="C63" s="823" t="s">
        <v>12</v>
      </c>
      <c r="D63" s="46" t="s">
        <v>431</v>
      </c>
      <c r="E63" s="46" t="s">
        <v>50</v>
      </c>
      <c r="F63" s="38" t="s">
        <v>16</v>
      </c>
      <c r="G63" s="38">
        <v>790</v>
      </c>
      <c r="H63" s="421">
        <v>45041</v>
      </c>
      <c r="I63" s="38">
        <v>12</v>
      </c>
      <c r="J63" s="38">
        <v>2</v>
      </c>
      <c r="K63" s="38" t="s">
        <v>361</v>
      </c>
      <c r="L63" s="38">
        <f t="shared" si="15"/>
        <v>300</v>
      </c>
      <c r="M63" s="38">
        <f t="shared" si="16"/>
        <v>10</v>
      </c>
      <c r="N63" s="16" t="str">
        <f t="shared" ca="1" si="11"/>
        <v>Warning</v>
      </c>
      <c r="O63" s="38" t="s">
        <v>1689</v>
      </c>
      <c r="P63" s="38">
        <v>10</v>
      </c>
      <c r="Q63" s="38">
        <v>267.29999999999995</v>
      </c>
      <c r="R63" s="38">
        <v>267.29999999999995</v>
      </c>
      <c r="S63" s="38">
        <v>1</v>
      </c>
      <c r="T63" s="38">
        <v>99.899999999999991</v>
      </c>
      <c r="U63" s="43">
        <f t="shared" si="17"/>
        <v>10.01001001001001</v>
      </c>
      <c r="V63" s="38">
        <f t="shared" si="20"/>
        <v>7900</v>
      </c>
      <c r="W63" s="246">
        <v>10.9</v>
      </c>
      <c r="X63" s="246">
        <v>8020.2</v>
      </c>
      <c r="Y63" s="63">
        <f t="shared" si="12"/>
        <v>10.889099999999999</v>
      </c>
      <c r="Z63" s="97">
        <f t="shared" si="18"/>
        <v>1072.5903344056258</v>
      </c>
      <c r="AA63" s="67">
        <f t="shared" si="19"/>
        <v>21.451806688112516</v>
      </c>
      <c r="AB63" s="38"/>
      <c r="AC63" s="38">
        <v>6</v>
      </c>
      <c r="AD63" s="232"/>
    </row>
    <row r="64" spans="1:30" s="65" customFormat="1" ht="13" x14ac:dyDescent="0.3">
      <c r="A64" s="100" t="s">
        <v>2129</v>
      </c>
      <c r="B64" s="45" t="s">
        <v>1437</v>
      </c>
      <c r="C64" s="823" t="s">
        <v>2055</v>
      </c>
      <c r="D64" s="548" t="s">
        <v>2056</v>
      </c>
      <c r="E64" s="450" t="s">
        <v>19</v>
      </c>
      <c r="F64" s="38" t="s">
        <v>16</v>
      </c>
      <c r="G64" s="38">
        <v>790</v>
      </c>
      <c r="H64" s="418">
        <v>45687</v>
      </c>
      <c r="I64" s="38">
        <v>1</v>
      </c>
      <c r="J64" s="38">
        <v>1</v>
      </c>
      <c r="K64" s="38" t="s">
        <v>361</v>
      </c>
      <c r="L64" s="38">
        <v>30</v>
      </c>
      <c r="M64" s="38">
        <v>1</v>
      </c>
      <c r="N64" s="16" t="str">
        <f t="shared" ca="1" si="11"/>
        <v/>
      </c>
      <c r="O64" s="38" t="s">
        <v>1924</v>
      </c>
      <c r="P64" s="38">
        <v>10</v>
      </c>
      <c r="Q64" s="38">
        <v>480.9</v>
      </c>
      <c r="R64" s="38">
        <v>444.9</v>
      </c>
      <c r="S64" s="38">
        <v>1</v>
      </c>
      <c r="T64" s="38">
        <v>98</v>
      </c>
      <c r="U64" s="43">
        <f t="shared" si="17"/>
        <v>11.02976591850496</v>
      </c>
      <c r="V64" s="38">
        <f t="shared" si="20"/>
        <v>7900</v>
      </c>
      <c r="W64" s="246">
        <v>11.3</v>
      </c>
      <c r="X64" s="246">
        <v>7878.8</v>
      </c>
      <c r="Y64" s="63">
        <f t="shared" si="12"/>
        <v>10.245004366812227</v>
      </c>
      <c r="Z64" s="97">
        <f t="shared" si="18"/>
        <v>1027.2571266920927</v>
      </c>
      <c r="AA64" s="67">
        <f t="shared" si="19"/>
        <v>20.545142533841855</v>
      </c>
      <c r="AB64" s="38">
        <v>1</v>
      </c>
      <c r="AC64" s="38">
        <v>0</v>
      </c>
      <c r="AD64" s="232" t="s">
        <v>2008</v>
      </c>
    </row>
    <row r="65" spans="1:248" s="65" customFormat="1" ht="13" x14ac:dyDescent="0.3">
      <c r="A65" s="100" t="s">
        <v>2135</v>
      </c>
      <c r="B65" s="45" t="s">
        <v>1438</v>
      </c>
      <c r="C65" s="823" t="s">
        <v>2014</v>
      </c>
      <c r="D65" s="46" t="s">
        <v>57</v>
      </c>
      <c r="E65" s="46" t="s">
        <v>52</v>
      </c>
      <c r="F65" s="38" t="s">
        <v>16</v>
      </c>
      <c r="G65" s="38">
        <v>790</v>
      </c>
      <c r="H65" s="418">
        <v>45687</v>
      </c>
      <c r="I65" s="38">
        <v>3</v>
      </c>
      <c r="J65" s="38">
        <v>1</v>
      </c>
      <c r="K65" s="38" t="s">
        <v>361</v>
      </c>
      <c r="L65" s="38">
        <v>60</v>
      </c>
      <c r="M65" s="38">
        <v>1</v>
      </c>
      <c r="N65" s="16" t="str">
        <f t="shared" ca="1" si="11"/>
        <v/>
      </c>
      <c r="O65" s="38" t="s">
        <v>1924</v>
      </c>
      <c r="P65" s="38">
        <v>10</v>
      </c>
      <c r="Q65" s="38">
        <v>869.13</v>
      </c>
      <c r="R65" s="38">
        <v>869.13</v>
      </c>
      <c r="S65" s="38">
        <v>1</v>
      </c>
      <c r="T65" s="38">
        <v>93</v>
      </c>
      <c r="U65" s="43">
        <f t="shared" si="17"/>
        <v>10.75268817204301</v>
      </c>
      <c r="V65" s="38">
        <f t="shared" si="20"/>
        <v>7900</v>
      </c>
      <c r="W65" s="246">
        <v>10.5</v>
      </c>
      <c r="X65" s="246">
        <v>7920.1</v>
      </c>
      <c r="Y65" s="63">
        <f t="shared" si="12"/>
        <v>9.7649999999999988</v>
      </c>
      <c r="Z65" s="97">
        <f t="shared" si="18"/>
        <v>974.02179265413292</v>
      </c>
      <c r="AA65" s="67">
        <f t="shared" si="19"/>
        <v>19.48043585308266</v>
      </c>
      <c r="AB65" s="38"/>
      <c r="AC65" s="38">
        <v>1</v>
      </c>
      <c r="AD65" s="232"/>
    </row>
    <row r="66" spans="1:248" s="65" customFormat="1" ht="13" x14ac:dyDescent="0.3">
      <c r="A66" s="100" t="s">
        <v>1909</v>
      </c>
      <c r="B66" s="45" t="s">
        <v>1440</v>
      </c>
      <c r="C66" s="823" t="s">
        <v>7</v>
      </c>
      <c r="D66" s="46" t="s">
        <v>23</v>
      </c>
      <c r="E66" s="46" t="s">
        <v>53</v>
      </c>
      <c r="F66" s="38" t="s">
        <v>16</v>
      </c>
      <c r="G66" s="38">
        <v>790</v>
      </c>
      <c r="H66" s="418">
        <v>45687</v>
      </c>
      <c r="I66" s="38">
        <v>3</v>
      </c>
      <c r="J66" s="38">
        <v>1</v>
      </c>
      <c r="K66" s="38" t="s">
        <v>361</v>
      </c>
      <c r="L66" s="38">
        <v>60</v>
      </c>
      <c r="M66" s="38">
        <v>1</v>
      </c>
      <c r="N66" s="16" t="str">
        <f t="shared" ca="1" si="11"/>
        <v/>
      </c>
      <c r="O66" s="38" t="s">
        <v>1924</v>
      </c>
      <c r="P66" s="38">
        <v>10</v>
      </c>
      <c r="Q66" s="38">
        <v>290.32199999999995</v>
      </c>
      <c r="R66" s="38">
        <v>290.32</v>
      </c>
      <c r="S66" s="38">
        <v>1</v>
      </c>
      <c r="T66" s="38">
        <v>98.4</v>
      </c>
      <c r="U66" s="43">
        <f t="shared" si="17"/>
        <v>10.162671635671989</v>
      </c>
      <c r="V66" s="38">
        <f t="shared" si="20"/>
        <v>7900</v>
      </c>
      <c r="W66" s="246">
        <v>10.3</v>
      </c>
      <c r="X66" s="246">
        <v>7864.3</v>
      </c>
      <c r="Y66" s="63">
        <f t="shared" si="12"/>
        <v>10.135130179593695</v>
      </c>
      <c r="Z66" s="97">
        <f t="shared" si="18"/>
        <v>1018.113861612479</v>
      </c>
      <c r="AA66" s="67">
        <f t="shared" si="19"/>
        <v>20.362277232249582</v>
      </c>
      <c r="AB66" s="38">
        <v>1</v>
      </c>
      <c r="AC66" s="38">
        <v>1</v>
      </c>
      <c r="AD66" s="232"/>
    </row>
    <row r="67" spans="1:248" s="65" customFormat="1" ht="13" x14ac:dyDescent="0.3">
      <c r="A67" s="94" t="s">
        <v>1971</v>
      </c>
      <c r="B67" s="45" t="s">
        <v>1441</v>
      </c>
      <c r="C67" s="823" t="s">
        <v>2015</v>
      </c>
      <c r="D67" s="548" t="s">
        <v>55</v>
      </c>
      <c r="E67" s="46" t="s">
        <v>52</v>
      </c>
      <c r="F67" s="38" t="s">
        <v>16</v>
      </c>
      <c r="G67" s="38">
        <v>790</v>
      </c>
      <c r="H67" s="418">
        <v>45573</v>
      </c>
      <c r="I67" s="38">
        <v>3</v>
      </c>
      <c r="J67" s="38">
        <v>1</v>
      </c>
      <c r="K67" s="38" t="s">
        <v>361</v>
      </c>
      <c r="L67" s="38">
        <v>60</v>
      </c>
      <c r="M67" s="38">
        <v>1</v>
      </c>
      <c r="N67" s="16" t="str">
        <f t="shared" ca="1" si="11"/>
        <v>Warning</v>
      </c>
      <c r="O67" s="38" t="s">
        <v>1924</v>
      </c>
      <c r="P67" s="38">
        <v>10</v>
      </c>
      <c r="Q67" s="38">
        <v>1014.0999999999999</v>
      </c>
      <c r="R67" s="38">
        <v>916.09999999999991</v>
      </c>
      <c r="S67" s="38">
        <v>1</v>
      </c>
      <c r="T67" s="38">
        <v>95.5</v>
      </c>
      <c r="U67" s="43">
        <f t="shared" si="17"/>
        <v>11.591363571159553</v>
      </c>
      <c r="V67" s="38">
        <f t="shared" si="20"/>
        <v>7900</v>
      </c>
      <c r="W67" s="246">
        <v>11.2</v>
      </c>
      <c r="X67" s="246">
        <v>7913.8</v>
      </c>
      <c r="Y67" s="63">
        <f t="shared" si="12"/>
        <v>9.6623662360713922</v>
      </c>
      <c r="Z67" s="97">
        <f t="shared" si="18"/>
        <v>964.55171049260787</v>
      </c>
      <c r="AA67" s="67">
        <f t="shared" si="19"/>
        <v>19.29103420985216</v>
      </c>
      <c r="AB67" s="1"/>
      <c r="AC67" s="38">
        <v>1</v>
      </c>
      <c r="AD67" s="232"/>
    </row>
    <row r="68" spans="1:248" s="65" customFormat="1" ht="13" x14ac:dyDescent="0.3">
      <c r="A68" s="100" t="s">
        <v>628</v>
      </c>
      <c r="B68" s="45" t="s">
        <v>1435</v>
      </c>
      <c r="C68" s="823" t="s">
        <v>13</v>
      </c>
      <c r="D68" s="46" t="s">
        <v>430</v>
      </c>
      <c r="E68" s="46" t="s">
        <v>50</v>
      </c>
      <c r="F68" s="38" t="s">
        <v>16</v>
      </c>
      <c r="G68" s="38">
        <v>790</v>
      </c>
      <c r="H68" s="418">
        <v>45608</v>
      </c>
      <c r="I68" s="38">
        <v>12</v>
      </c>
      <c r="J68" s="38">
        <v>2</v>
      </c>
      <c r="K68" s="38" t="s">
        <v>361</v>
      </c>
      <c r="L68" s="38">
        <f>M68*30</f>
        <v>300</v>
      </c>
      <c r="M68" s="38">
        <f>I68-J68</f>
        <v>10</v>
      </c>
      <c r="N68" s="16" t="str">
        <f t="shared" ref="N68:N78" ca="1" si="21">IF(K68="No", "Warning",IF(H68="","",IF(I68="","",IF((H68+L68)&lt;=$E$1, "Warning", ""))))</f>
        <v/>
      </c>
      <c r="O68" s="38" t="s">
        <v>2006</v>
      </c>
      <c r="P68" s="38">
        <v>10</v>
      </c>
      <c r="Q68" s="38">
        <v>255.32</v>
      </c>
      <c r="R68" s="38">
        <v>255.32</v>
      </c>
      <c r="S68" s="38">
        <v>1</v>
      </c>
      <c r="T68" s="38">
        <v>99.899999999999991</v>
      </c>
      <c r="U68" s="43">
        <f t="shared" si="17"/>
        <v>10.010010010010012</v>
      </c>
      <c r="V68" s="38">
        <f t="shared" si="20"/>
        <v>7900</v>
      </c>
      <c r="W68" s="246">
        <v>10.1</v>
      </c>
      <c r="X68" s="246" t="s">
        <v>2009</v>
      </c>
      <c r="Y68" s="63">
        <f t="shared" si="12"/>
        <v>10.0899</v>
      </c>
      <c r="Z68" s="97" t="e">
        <f t="shared" si="18"/>
        <v>#VALUE!</v>
      </c>
      <c r="AA68" s="67" t="e">
        <f t="shared" si="19"/>
        <v>#VALUE!</v>
      </c>
      <c r="AB68" s="38"/>
      <c r="AC68" s="38">
        <v>6</v>
      </c>
      <c r="AD68" s="232"/>
    </row>
    <row r="69" spans="1:248" s="65" customFormat="1" ht="13" x14ac:dyDescent="0.3">
      <c r="A69" s="100" t="s">
        <v>627</v>
      </c>
      <c r="B69" s="45" t="s">
        <v>1434</v>
      </c>
      <c r="C69" s="823" t="s">
        <v>14</v>
      </c>
      <c r="D69" s="46" t="s">
        <v>429</v>
      </c>
      <c r="E69" s="46" t="s">
        <v>50</v>
      </c>
      <c r="F69" s="38" t="s">
        <v>16</v>
      </c>
      <c r="G69" s="38">
        <v>790</v>
      </c>
      <c r="H69" s="418">
        <v>45344</v>
      </c>
      <c r="I69" s="38">
        <v>12</v>
      </c>
      <c r="J69" s="38">
        <v>2</v>
      </c>
      <c r="K69" s="38" t="s">
        <v>361</v>
      </c>
      <c r="L69" s="38">
        <f>M69*30</f>
        <v>300</v>
      </c>
      <c r="M69" s="38">
        <f>I69-J69</f>
        <v>10</v>
      </c>
      <c r="N69" s="16" t="str">
        <f t="shared" ca="1" si="21"/>
        <v>Warning</v>
      </c>
      <c r="O69" s="38" t="s">
        <v>1697</v>
      </c>
      <c r="P69" s="38">
        <v>10</v>
      </c>
      <c r="Q69" s="38">
        <v>249.3</v>
      </c>
      <c r="R69" s="38">
        <v>249.3</v>
      </c>
      <c r="S69" s="38">
        <v>1</v>
      </c>
      <c r="T69" s="38">
        <v>99.8</v>
      </c>
      <c r="U69" s="43">
        <f t="shared" si="17"/>
        <v>10.020040080160321</v>
      </c>
      <c r="V69" s="38">
        <f t="shared" si="20"/>
        <v>7900</v>
      </c>
      <c r="W69" s="246">
        <v>10.3</v>
      </c>
      <c r="X69" s="246">
        <v>7930.3</v>
      </c>
      <c r="Y69" s="63">
        <f t="shared" si="12"/>
        <v>10.279400000000001</v>
      </c>
      <c r="Z69" s="97">
        <f t="shared" si="18"/>
        <v>1024.0124585450742</v>
      </c>
      <c r="AA69" s="67">
        <f t="shared" si="19"/>
        <v>20.480249170901484</v>
      </c>
      <c r="AB69" s="38"/>
      <c r="AC69" s="38">
        <v>6</v>
      </c>
      <c r="AD69" s="232"/>
    </row>
    <row r="70" spans="1:248" s="65" customFormat="1" ht="13" x14ac:dyDescent="0.3">
      <c r="A70" s="100" t="s">
        <v>880</v>
      </c>
      <c r="B70" s="45" t="s">
        <v>1431</v>
      </c>
      <c r="C70" s="823" t="s">
        <v>881</v>
      </c>
      <c r="D70" s="46" t="s">
        <v>882</v>
      </c>
      <c r="E70" s="46" t="s">
        <v>50</v>
      </c>
      <c r="F70" s="38" t="s">
        <v>16</v>
      </c>
      <c r="G70" s="38">
        <v>790</v>
      </c>
      <c r="H70" s="418">
        <v>45687</v>
      </c>
      <c r="I70" s="38">
        <v>12</v>
      </c>
      <c r="J70" s="38">
        <v>2</v>
      </c>
      <c r="K70" s="38" t="s">
        <v>361</v>
      </c>
      <c r="L70" s="38">
        <f>M70*30</f>
        <v>300</v>
      </c>
      <c r="M70" s="38">
        <f>I70-J70</f>
        <v>10</v>
      </c>
      <c r="N70" s="16" t="str">
        <f t="shared" ca="1" si="21"/>
        <v/>
      </c>
      <c r="O70" s="49" t="s">
        <v>1924</v>
      </c>
      <c r="P70" s="38">
        <v>10</v>
      </c>
      <c r="Q70" s="38">
        <v>238.26</v>
      </c>
      <c r="R70" s="38">
        <v>238.26</v>
      </c>
      <c r="S70" s="38">
        <v>1</v>
      </c>
      <c r="T70" s="38">
        <v>98</v>
      </c>
      <c r="U70" s="43">
        <f t="shared" si="17"/>
        <v>10.204081632653061</v>
      </c>
      <c r="V70" s="38">
        <v>7900</v>
      </c>
      <c r="W70" s="246">
        <v>10.6</v>
      </c>
      <c r="X70" s="246">
        <v>79866.399999999994</v>
      </c>
      <c r="Y70" s="63" t="s">
        <v>1940</v>
      </c>
      <c r="Z70" s="97" t="e">
        <f>(Y70*1000*0.79*1000)/X70</f>
        <v>#VALUE!</v>
      </c>
      <c r="AA70" s="67" t="e">
        <f t="shared" si="19"/>
        <v>#VALUE!</v>
      </c>
      <c r="AB70" s="47">
        <v>6.2</v>
      </c>
      <c r="AC70" s="38"/>
      <c r="AD70" s="232"/>
    </row>
    <row r="71" spans="1:248" s="65" customFormat="1" ht="13" x14ac:dyDescent="0.3">
      <c r="A71" s="100" t="s">
        <v>372</v>
      </c>
      <c r="B71" s="45" t="s">
        <v>1394</v>
      </c>
      <c r="C71" s="823" t="s">
        <v>287</v>
      </c>
      <c r="D71" s="46" t="s">
        <v>374</v>
      </c>
      <c r="E71" s="46"/>
      <c r="F71" s="38" t="s">
        <v>16</v>
      </c>
      <c r="G71" s="38">
        <v>790</v>
      </c>
      <c r="H71" s="420">
        <v>45601</v>
      </c>
      <c r="I71" s="38">
        <v>3</v>
      </c>
      <c r="J71" s="38">
        <v>1</v>
      </c>
      <c r="K71" s="38" t="s">
        <v>361</v>
      </c>
      <c r="L71" s="38">
        <f>M71*30</f>
        <v>60</v>
      </c>
      <c r="M71" s="38">
        <f>I71-J71</f>
        <v>2</v>
      </c>
      <c r="N71" s="16" t="str">
        <f t="shared" ca="1" si="21"/>
        <v>Warning</v>
      </c>
      <c r="O71" s="38" t="s">
        <v>1697</v>
      </c>
      <c r="P71" s="38">
        <v>10</v>
      </c>
      <c r="Q71" s="38">
        <v>358.21</v>
      </c>
      <c r="R71" s="38">
        <v>358.21</v>
      </c>
      <c r="S71" s="38">
        <v>1</v>
      </c>
      <c r="T71" s="41">
        <v>98</v>
      </c>
      <c r="U71" s="43">
        <f t="shared" si="17"/>
        <v>10.204081632653063</v>
      </c>
      <c r="V71" s="38">
        <f>10*G69*P69/10</f>
        <v>7900</v>
      </c>
      <c r="W71" s="246">
        <v>10.3</v>
      </c>
      <c r="X71" s="246">
        <v>7932.5</v>
      </c>
      <c r="Y71" s="63">
        <f t="shared" ref="Y71:Y78" si="22">(W71*T71*R71*S71)/(100*Q71)</f>
        <v>10.093999999999999</v>
      </c>
      <c r="Z71" s="97">
        <f t="shared" si="18"/>
        <v>1005.2644185313584</v>
      </c>
      <c r="AA71" s="67">
        <f t="shared" si="19"/>
        <v>20.105288370627171</v>
      </c>
      <c r="AB71" s="38"/>
      <c r="AC71" s="38">
        <v>1</v>
      </c>
      <c r="AD71" s="232"/>
    </row>
    <row r="72" spans="1:248" s="65" customFormat="1" ht="13" x14ac:dyDescent="0.3">
      <c r="A72" s="100" t="s">
        <v>1131</v>
      </c>
      <c r="B72" s="45" t="s">
        <v>1393</v>
      </c>
      <c r="C72" s="823" t="s">
        <v>2016</v>
      </c>
      <c r="D72" s="548" t="s">
        <v>1130</v>
      </c>
      <c r="E72" s="46" t="s">
        <v>52</v>
      </c>
      <c r="F72" s="38" t="s">
        <v>16</v>
      </c>
      <c r="G72" s="38">
        <v>790</v>
      </c>
      <c r="H72" s="418"/>
      <c r="I72" s="38">
        <v>3</v>
      </c>
      <c r="J72" s="38">
        <v>1</v>
      </c>
      <c r="K72" s="38" t="s">
        <v>361</v>
      </c>
      <c r="L72" s="38">
        <v>60</v>
      </c>
      <c r="M72" s="38">
        <v>1</v>
      </c>
      <c r="N72" s="16" t="str">
        <f t="shared" si="21"/>
        <v/>
      </c>
      <c r="O72" s="38"/>
      <c r="P72" s="38">
        <v>10</v>
      </c>
      <c r="Q72" s="38">
        <v>769.93</v>
      </c>
      <c r="R72" s="38">
        <v>733.93</v>
      </c>
      <c r="S72" s="38">
        <v>1</v>
      </c>
      <c r="T72" s="38">
        <v>93.2</v>
      </c>
      <c r="U72" s="43">
        <f t="shared" si="17"/>
        <v>11.255912010881042</v>
      </c>
      <c r="V72" s="38">
        <f>10*G72*P72/10</f>
        <v>7900</v>
      </c>
      <c r="W72" s="246"/>
      <c r="X72" s="246"/>
      <c r="Y72" s="63">
        <f t="shared" si="22"/>
        <v>0</v>
      </c>
      <c r="Z72" s="97" t="e">
        <f t="shared" si="18"/>
        <v>#DIV/0!</v>
      </c>
      <c r="AA72" s="67" t="e">
        <f t="shared" si="19"/>
        <v>#DIV/0!</v>
      </c>
      <c r="AB72" s="38"/>
      <c r="AC72" s="38"/>
      <c r="AD72" s="232"/>
    </row>
    <row r="73" spans="1:248" s="65" customFormat="1" ht="13" x14ac:dyDescent="0.3">
      <c r="A73" s="100" t="s">
        <v>880</v>
      </c>
      <c r="B73" s="45" t="s">
        <v>1430</v>
      </c>
      <c r="C73" s="46" t="s">
        <v>878</v>
      </c>
      <c r="D73" s="46" t="s">
        <v>879</v>
      </c>
      <c r="E73" s="46" t="s">
        <v>50</v>
      </c>
      <c r="F73" s="38" t="s">
        <v>16</v>
      </c>
      <c r="G73" s="38">
        <v>790</v>
      </c>
      <c r="H73" s="418">
        <v>45461</v>
      </c>
      <c r="I73" s="38">
        <v>12</v>
      </c>
      <c r="J73" s="38">
        <v>2</v>
      </c>
      <c r="K73" s="38" t="s">
        <v>361</v>
      </c>
      <c r="L73" s="38">
        <f>M73*30</f>
        <v>300</v>
      </c>
      <c r="M73" s="38">
        <f>I73-J73</f>
        <v>10</v>
      </c>
      <c r="N73" s="16" t="str">
        <f t="shared" ca="1" si="21"/>
        <v/>
      </c>
      <c r="O73" s="49" t="s">
        <v>1697</v>
      </c>
      <c r="P73" s="38">
        <v>5</v>
      </c>
      <c r="Q73" s="38">
        <v>283.26</v>
      </c>
      <c r="R73" s="38">
        <v>283.26</v>
      </c>
      <c r="S73" s="38">
        <v>1</v>
      </c>
      <c r="T73" s="38">
        <v>96</v>
      </c>
      <c r="U73" s="43">
        <f t="shared" si="17"/>
        <v>10.416666666666666</v>
      </c>
      <c r="V73" s="38">
        <v>7900</v>
      </c>
      <c r="W73" s="246">
        <v>5</v>
      </c>
      <c r="X73" s="246">
        <v>3807.5</v>
      </c>
      <c r="Y73" s="63">
        <f t="shared" si="22"/>
        <v>4.8</v>
      </c>
      <c r="Z73" s="97">
        <f t="shared" si="18"/>
        <v>995.92908732764283</v>
      </c>
      <c r="AA73" s="67">
        <f t="shared" si="19"/>
        <v>19.918581746552857</v>
      </c>
      <c r="AB73" s="47">
        <v>6.2</v>
      </c>
      <c r="AC73" s="38"/>
      <c r="AD73" s="232"/>
    </row>
    <row r="74" spans="1:248" s="65" customFormat="1" ht="13" x14ac:dyDescent="0.3">
      <c r="A74" s="100" t="s">
        <v>412</v>
      </c>
      <c r="B74" s="45" t="s">
        <v>1385</v>
      </c>
      <c r="C74" s="46" t="s">
        <v>414</v>
      </c>
      <c r="D74" s="46" t="s">
        <v>413</v>
      </c>
      <c r="E74" s="46" t="s">
        <v>32</v>
      </c>
      <c r="F74" s="38" t="s">
        <v>654</v>
      </c>
      <c r="G74" s="38">
        <v>1000</v>
      </c>
      <c r="H74" s="418">
        <v>45098</v>
      </c>
      <c r="I74" s="38">
        <v>1</v>
      </c>
      <c r="J74" s="38">
        <v>1</v>
      </c>
      <c r="K74" s="38" t="s">
        <v>361</v>
      </c>
      <c r="L74" s="38">
        <v>30</v>
      </c>
      <c r="M74" s="38">
        <v>1</v>
      </c>
      <c r="N74" s="16" t="str">
        <f t="shared" ca="1" si="21"/>
        <v>Warning</v>
      </c>
      <c r="O74" s="38" t="s">
        <v>1760</v>
      </c>
      <c r="P74" s="38">
        <v>10</v>
      </c>
      <c r="Q74" s="38">
        <v>492.31</v>
      </c>
      <c r="R74" s="38">
        <v>469.31</v>
      </c>
      <c r="S74" s="38">
        <v>1</v>
      </c>
      <c r="T74" s="38">
        <v>98.199999999999989</v>
      </c>
      <c r="U74" s="43">
        <f t="shared" si="17"/>
        <v>10.682363730156171</v>
      </c>
      <c r="V74" s="42" t="s">
        <v>77</v>
      </c>
      <c r="W74" s="246">
        <v>10.5</v>
      </c>
      <c r="X74" s="246">
        <v>10000</v>
      </c>
      <c r="Y74" s="63">
        <f t="shared" si="22"/>
        <v>9.8292852267879987</v>
      </c>
      <c r="Z74" s="97">
        <f>Y74*G74*1000/X74</f>
        <v>982.92852267879994</v>
      </c>
      <c r="AA74" s="67">
        <f t="shared" si="19"/>
        <v>19.658570453575997</v>
      </c>
      <c r="AB74" s="38"/>
      <c r="AC74" s="38">
        <v>0</v>
      </c>
      <c r="AD74" s="232"/>
    </row>
    <row r="75" spans="1:248" s="65" customFormat="1" ht="13" x14ac:dyDescent="0.3">
      <c r="A75" s="100" t="s">
        <v>409</v>
      </c>
      <c r="B75" s="45" t="s">
        <v>1386</v>
      </c>
      <c r="C75" s="40" t="s">
        <v>555</v>
      </c>
      <c r="D75" s="232" t="s">
        <v>550</v>
      </c>
      <c r="E75" s="40" t="s">
        <v>64</v>
      </c>
      <c r="F75" s="57" t="s">
        <v>281</v>
      </c>
      <c r="G75" s="83">
        <v>790</v>
      </c>
      <c r="H75" s="423">
        <v>42177</v>
      </c>
      <c r="I75" s="83"/>
      <c r="J75" s="38"/>
      <c r="K75" s="83"/>
      <c r="L75" s="83"/>
      <c r="M75" s="83"/>
      <c r="N75" s="16" t="str">
        <f t="shared" si="21"/>
        <v/>
      </c>
      <c r="O75" s="38" t="s">
        <v>276</v>
      </c>
      <c r="P75" s="83">
        <v>10</v>
      </c>
      <c r="Q75" s="38">
        <v>398.39</v>
      </c>
      <c r="R75" s="38">
        <v>398.39</v>
      </c>
      <c r="S75" s="38">
        <v>1</v>
      </c>
      <c r="T75" s="38">
        <v>98</v>
      </c>
      <c r="U75" s="84">
        <f>(P75*1000*Q75*100)/(S75*1000*R75*T75)</f>
        <v>10.204081632653061</v>
      </c>
      <c r="V75" s="85">
        <v>15000</v>
      </c>
      <c r="W75" s="269">
        <v>7.4</v>
      </c>
      <c r="X75" s="269">
        <v>10882.5</v>
      </c>
      <c r="Y75" s="233">
        <f t="shared" si="22"/>
        <v>7.2520000000000007</v>
      </c>
      <c r="Z75" s="98">
        <f>(Y75*1000*0.79*1000)/X75</f>
        <v>526.44888582586725</v>
      </c>
      <c r="AA75" s="470">
        <f t="shared" si="19"/>
        <v>10.528977716517346</v>
      </c>
      <c r="AB75" s="38"/>
      <c r="AC75" s="38"/>
      <c r="AD75" s="232"/>
    </row>
    <row r="76" spans="1:248" s="65" customFormat="1" ht="13" x14ac:dyDescent="0.3">
      <c r="A76" s="100" t="s">
        <v>2134</v>
      </c>
      <c r="B76" s="45" t="s">
        <v>1439</v>
      </c>
      <c r="C76" s="46" t="s">
        <v>977</v>
      </c>
      <c r="D76" s="46" t="s">
        <v>978</v>
      </c>
      <c r="E76" s="46"/>
      <c r="F76" s="38" t="s">
        <v>16</v>
      </c>
      <c r="G76" s="38">
        <v>790</v>
      </c>
      <c r="H76" s="418">
        <v>45687</v>
      </c>
      <c r="I76" s="38">
        <v>3</v>
      </c>
      <c r="J76" s="38">
        <v>1</v>
      </c>
      <c r="K76" s="38" t="s">
        <v>361</v>
      </c>
      <c r="L76" s="38">
        <v>60</v>
      </c>
      <c r="M76" s="38">
        <v>1</v>
      </c>
      <c r="N76" s="16" t="str">
        <f t="shared" ca="1" si="21"/>
        <v/>
      </c>
      <c r="O76" s="38" t="s">
        <v>1924</v>
      </c>
      <c r="P76" s="38">
        <v>10</v>
      </c>
      <c r="Q76" s="38">
        <v>609.80999999999995</v>
      </c>
      <c r="R76" s="38">
        <v>493.74</v>
      </c>
      <c r="S76" s="38">
        <v>1</v>
      </c>
      <c r="T76" s="38">
        <v>98.7</v>
      </c>
      <c r="U76" s="43">
        <f>(1000*Q76*10*100)/(S76*R76*T76*1000)</f>
        <v>12.513508026263899</v>
      </c>
      <c r="V76" s="38">
        <f>10*G76*P76/10</f>
        <v>7900</v>
      </c>
      <c r="W76" s="246">
        <v>12.8</v>
      </c>
      <c r="X76" s="246">
        <v>7924.4</v>
      </c>
      <c r="Y76" s="63">
        <f t="shared" si="22"/>
        <v>10.228946170118563</v>
      </c>
      <c r="Z76" s="97">
        <f>(Y76*1000*0.79*1000)/X76</f>
        <v>1019.7450247834115</v>
      </c>
      <c r="AA76" s="67">
        <f t="shared" si="19"/>
        <v>20.394900495668232</v>
      </c>
      <c r="AB76" s="38"/>
      <c r="AC76" s="38">
        <v>1</v>
      </c>
      <c r="AD76" s="232"/>
    </row>
    <row r="77" spans="1:248" s="65" customFormat="1" ht="13" x14ac:dyDescent="0.3">
      <c r="A77" s="100" t="s">
        <v>1097</v>
      </c>
      <c r="B77" s="45" t="s">
        <v>1395</v>
      </c>
      <c r="C77" s="46" t="s">
        <v>975</v>
      </c>
      <c r="D77" s="46" t="s">
        <v>980</v>
      </c>
      <c r="E77" s="46"/>
      <c r="F77" s="38" t="s">
        <v>1644</v>
      </c>
      <c r="G77" s="38">
        <v>790</v>
      </c>
      <c r="H77" s="418">
        <v>45573</v>
      </c>
      <c r="I77" s="38">
        <v>6</v>
      </c>
      <c r="J77" s="38">
        <v>2</v>
      </c>
      <c r="K77" s="38"/>
      <c r="L77" s="38">
        <f>M77*30</f>
        <v>120</v>
      </c>
      <c r="M77" s="38">
        <f>I77-J77</f>
        <v>4</v>
      </c>
      <c r="N77" s="16" t="str">
        <f t="shared" ca="1" si="21"/>
        <v>Warning</v>
      </c>
      <c r="O77" s="38" t="s">
        <v>1924</v>
      </c>
      <c r="P77" s="38">
        <v>10</v>
      </c>
      <c r="Q77" s="38">
        <v>313.27999999999997</v>
      </c>
      <c r="R77" s="38">
        <v>313.27999999999997</v>
      </c>
      <c r="S77" s="38">
        <v>1</v>
      </c>
      <c r="T77" s="41">
        <v>99.2</v>
      </c>
      <c r="U77" s="43">
        <f>(1000*Q77*10*100)/(S77*R77*T77*1000)</f>
        <v>10.080645161290324</v>
      </c>
      <c r="V77" s="38">
        <f>10*G74*P74/10</f>
        <v>10000</v>
      </c>
      <c r="W77" s="246">
        <v>9.8000000000000007</v>
      </c>
      <c r="X77" s="246">
        <v>10000.299999999999</v>
      </c>
      <c r="Y77" s="63">
        <f t="shared" si="22"/>
        <v>9.7216000000000022</v>
      </c>
      <c r="Z77" s="97">
        <f>(Y77*1000*0.79*1000)/X77</f>
        <v>767.98336049918521</v>
      </c>
      <c r="AA77" s="67">
        <f t="shared" si="19"/>
        <v>15.359667209983707</v>
      </c>
      <c r="AB77" s="38"/>
      <c r="AC77" s="38">
        <v>6</v>
      </c>
      <c r="AD77" s="232"/>
    </row>
    <row r="78" spans="1:248" s="13" customFormat="1" ht="13.5" thickBot="1" x14ac:dyDescent="0.35">
      <c r="A78" s="100" t="s">
        <v>623</v>
      </c>
      <c r="B78" s="45" t="s">
        <v>1396</v>
      </c>
      <c r="C78" s="46" t="s">
        <v>1010</v>
      </c>
      <c r="D78" s="46" t="s">
        <v>1070</v>
      </c>
      <c r="E78" s="46"/>
      <c r="F78" s="38" t="s">
        <v>16</v>
      </c>
      <c r="G78" s="38">
        <v>790</v>
      </c>
      <c r="H78" s="418">
        <v>45573</v>
      </c>
      <c r="I78" s="38">
        <v>6</v>
      </c>
      <c r="J78" s="38">
        <v>2</v>
      </c>
      <c r="K78" s="38"/>
      <c r="L78" s="38">
        <f>M78*30</f>
        <v>120</v>
      </c>
      <c r="M78" s="38">
        <f>I78-J78</f>
        <v>4</v>
      </c>
      <c r="N78" s="16" t="str">
        <f t="shared" ca="1" si="21"/>
        <v>Warning</v>
      </c>
      <c r="O78" s="38" t="s">
        <v>1924</v>
      </c>
      <c r="P78" s="38">
        <v>10</v>
      </c>
      <c r="Q78" s="38">
        <v>296.24</v>
      </c>
      <c r="R78" s="38">
        <v>296.24</v>
      </c>
      <c r="S78" s="38">
        <v>1</v>
      </c>
      <c r="T78" s="41">
        <v>100</v>
      </c>
      <c r="U78" s="43">
        <f>(1000*Q78*10*100)/(S78*R78*T78*1000)</f>
        <v>10</v>
      </c>
      <c r="V78" s="38">
        <f>10*G77*P77/10</f>
        <v>7900</v>
      </c>
      <c r="W78" s="246">
        <v>9.6999999999999993</v>
      </c>
      <c r="X78" s="246">
        <v>7923.3</v>
      </c>
      <c r="Y78" s="63">
        <f t="shared" si="22"/>
        <v>9.6999999999999993</v>
      </c>
      <c r="Z78" s="97">
        <f>(Y78*1000*0.79*1000)/X78</f>
        <v>967.14752691429078</v>
      </c>
      <c r="AA78" s="67">
        <f t="shared" si="19"/>
        <v>19.342950538285816</v>
      </c>
      <c r="AB78" s="38"/>
      <c r="AC78" s="38">
        <v>6</v>
      </c>
      <c r="AD78" s="232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</row>
    <row r="79" spans="1:248" ht="13" thickBot="1" x14ac:dyDescent="0.3">
      <c r="B79" s="141"/>
      <c r="F79" s="48"/>
      <c r="G79" s="48"/>
      <c r="H79" s="419"/>
      <c r="K79" s="19"/>
      <c r="L79" s="7"/>
      <c r="M79"/>
      <c r="N79" s="14"/>
      <c r="O79" s="381"/>
    </row>
    <row r="80" spans="1:248" x14ac:dyDescent="0.25">
      <c r="K80" s="19"/>
      <c r="L80" s="7"/>
      <c r="M80"/>
      <c r="N80" s="14" t="str">
        <f>IF(K80="Agotado", "OJO",IF(H80="","",IF(I80="","",IF((H80+L80)&lt;=$E$1, "OJO", ""))))</f>
        <v/>
      </c>
    </row>
    <row r="81" spans="11:14" x14ac:dyDescent="0.25">
      <c r="K81" s="19"/>
      <c r="L81" s="7"/>
      <c r="M81"/>
      <c r="N81" s="14" t="str">
        <f>IF(K81="Agotado", "OJO",IF(H81="","",IF(I81="","",IF((H81+L81)&lt;=$E$1, "OJO", ""))))</f>
        <v/>
      </c>
    </row>
    <row r="82" spans="11:14" x14ac:dyDescent="0.25">
      <c r="K82" s="19"/>
      <c r="L82" s="7"/>
      <c r="M82"/>
      <c r="N82" s="14" t="str">
        <f>IF(K82="Agotado", "OJO",IF(H82="","",IF(I82="","",IF((H82+L82)&lt;=$E$1, "OJO", ""))))</f>
        <v/>
      </c>
    </row>
    <row r="83" spans="11:14" x14ac:dyDescent="0.25">
      <c r="K83" s="19"/>
      <c r="L83" s="7"/>
      <c r="M83"/>
      <c r="N83" s="14" t="str">
        <f>IF(K83="Agotado", "OJO",IF(H83="","",IF(I83="","",IF((H83+L83)&lt;=$E$1, "OJO", ""))))</f>
        <v/>
      </c>
    </row>
    <row r="84" spans="11:14" x14ac:dyDescent="0.25">
      <c r="L84" s="7"/>
      <c r="M84"/>
      <c r="N84" s="7" t="str">
        <f>IF(H84="","",IF(EDATE(H84,M84)&lt;=#REF!, "OJO", ""))</f>
        <v/>
      </c>
    </row>
    <row r="85" spans="11:14" x14ac:dyDescent="0.25">
      <c r="L85" s="7"/>
      <c r="M85"/>
      <c r="N85" s="7" t="str">
        <f>IF(H85="","",IF(EDATE(H85,M85)&lt;=#REF!, "OJO", ""))</f>
        <v/>
      </c>
    </row>
    <row r="86" spans="11:14" x14ac:dyDescent="0.25">
      <c r="L86" s="7"/>
      <c r="M86"/>
      <c r="N86" s="7" t="str">
        <f>IF(H86="","",IF(EDATE(H86,M86)&lt;=#REF!, "OJO", ""))</f>
        <v/>
      </c>
    </row>
    <row r="87" spans="11:14" x14ac:dyDescent="0.25">
      <c r="L87" s="7"/>
      <c r="M87"/>
      <c r="N87" s="7" t="str">
        <f>IF(H87="","",IF(EDATE(H87,M87)&lt;=#REF!, "OJO", ""))</f>
        <v/>
      </c>
    </row>
    <row r="88" spans="11:14" x14ac:dyDescent="0.25">
      <c r="L88" s="7"/>
      <c r="M88"/>
      <c r="N88" s="7" t="str">
        <f>IF(H88="","",IF(EDATE(H88,M88)&lt;=#REF!, "OJO", ""))</f>
        <v/>
      </c>
    </row>
    <row r="89" spans="11:14" x14ac:dyDescent="0.25">
      <c r="L89" s="7"/>
      <c r="M89"/>
      <c r="N89" s="7" t="str">
        <f>IF(H89="","",IF(EDATE(H89,M89)&lt;=#REF!, "OJO", ""))</f>
        <v/>
      </c>
    </row>
    <row r="90" spans="11:14" x14ac:dyDescent="0.25">
      <c r="L90" s="7"/>
      <c r="M90"/>
      <c r="N90" s="7" t="str">
        <f>IF(H90="","",IF(EDATE(H90,M90)&lt;=#REF!, "OJO", ""))</f>
        <v/>
      </c>
    </row>
    <row r="91" spans="11:14" x14ac:dyDescent="0.25">
      <c r="L91" s="7"/>
      <c r="M91"/>
      <c r="N91" s="7" t="str">
        <f>IF(H91="","",IF(EDATE(H91,M91)&lt;=#REF!, "OJO", ""))</f>
        <v/>
      </c>
    </row>
    <row r="92" spans="11:14" x14ac:dyDescent="0.25">
      <c r="L92" s="7"/>
      <c r="M92"/>
      <c r="N92" s="7" t="str">
        <f>IF(H92="","",IF(EDATE(H92,M92)&lt;=#REF!, "OJO", ""))</f>
        <v/>
      </c>
    </row>
    <row r="93" spans="11:14" x14ac:dyDescent="0.25">
      <c r="L93" s="7"/>
      <c r="M93"/>
      <c r="N93" s="7" t="str">
        <f>IF(H93="","",IF(EDATE(H93,M93)&lt;=#REF!, "OJO", ""))</f>
        <v/>
      </c>
    </row>
    <row r="94" spans="11:14" x14ac:dyDescent="0.25">
      <c r="L94" s="7"/>
      <c r="M94"/>
      <c r="N94" s="7" t="str">
        <f>IF(H94="","",IF(EDATE(H94,M94)&lt;=#REF!, "OJO", ""))</f>
        <v/>
      </c>
    </row>
    <row r="95" spans="11:14" x14ac:dyDescent="0.25">
      <c r="L95" s="7"/>
      <c r="M95"/>
      <c r="N95" s="7" t="str">
        <f>IF(H95="","",IF(EDATE(H95,M95)&lt;=#REF!, "OJO", ""))</f>
        <v/>
      </c>
    </row>
    <row r="96" spans="11:14" x14ac:dyDescent="0.25">
      <c r="L96" s="7"/>
      <c r="M96"/>
      <c r="N96" s="7" t="str">
        <f>IF(H96="","",IF(EDATE(H96,M96)&lt;=#REF!, "OJO", ""))</f>
        <v/>
      </c>
    </row>
    <row r="97" spans="9:24" x14ac:dyDescent="0.25">
      <c r="L97" s="7"/>
      <c r="M97"/>
      <c r="N97" s="7" t="str">
        <f>IF(H97="","",IF(EDATE(H97,M97)&lt;=#REF!, "OJO", ""))</f>
        <v/>
      </c>
    </row>
    <row r="98" spans="9:24" x14ac:dyDescent="0.25">
      <c r="L98" s="7"/>
      <c r="M98"/>
      <c r="N98" s="7" t="str">
        <f>IF(H98="","",IF(EDATE(H98,M98)&lt;=#REF!, "OJO", ""))</f>
        <v/>
      </c>
    </row>
    <row r="99" spans="9:24" x14ac:dyDescent="0.25">
      <c r="L99" s="7"/>
      <c r="M99"/>
      <c r="N99" s="7"/>
      <c r="X99" s="249" t="s">
        <v>674</v>
      </c>
    </row>
    <row r="100" spans="9:24" x14ac:dyDescent="0.25">
      <c r="I100" s="8"/>
      <c r="L100" s="7"/>
      <c r="M100"/>
    </row>
    <row r="101" spans="9:24" x14ac:dyDescent="0.25">
      <c r="L101" s="7"/>
      <c r="M101"/>
    </row>
    <row r="102" spans="9:24" x14ac:dyDescent="0.25">
      <c r="M102"/>
    </row>
    <row r="103" spans="9:24" x14ac:dyDescent="0.25">
      <c r="M103"/>
    </row>
    <row r="104" spans="9:24" x14ac:dyDescent="0.25">
      <c r="M104"/>
    </row>
    <row r="105" spans="9:24" x14ac:dyDescent="0.25">
      <c r="M105"/>
    </row>
    <row r="106" spans="9:24" x14ac:dyDescent="0.25">
      <c r="M106"/>
    </row>
  </sheetData>
  <autoFilter ref="A3:AC99" xr:uid="{00000000-0001-0000-0000-000000000000}">
    <sortState xmlns:xlrd2="http://schemas.microsoft.com/office/spreadsheetml/2017/richdata2" ref="A4:AC99">
      <sortCondition ref="B3:B99"/>
    </sortState>
  </autoFilter>
  <dataConsolidate/>
  <phoneticPr fontId="3" type="noConversion"/>
  <conditionalFormatting sqref="N4:N83">
    <cfRule type="containsText" dxfId="9" priority="17" stopIfTrue="1" operator="containsText" text="OJO">
      <formula>NOT(ISERROR(SEARCH("OJO",N4)))</formula>
    </cfRule>
  </conditionalFormatting>
  <pageMargins left="0.70866141732283472" right="0.70866141732283472" top="0.23622047244094491" bottom="0.16" header="0.31496062992125984" footer="0.2"/>
  <pageSetup paperSize="9" scale="90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0099"/>
  </sheetPr>
  <dimension ref="A1:AG115"/>
  <sheetViews>
    <sheetView tabSelected="1" zoomScaleNormal="100" workbookViewId="0">
      <pane xSplit="3" ySplit="4" topLeftCell="H5" activePane="bottomRight" state="frozen"/>
      <selection pane="topRight" activeCell="C1" sqref="C1"/>
      <selection pane="bottomLeft" activeCell="A5" sqref="A5"/>
      <selection pane="bottomRight" activeCell="C17" sqref="B5:C17"/>
    </sheetView>
  </sheetViews>
  <sheetFormatPr baseColWidth="10" defaultColWidth="11.453125" defaultRowHeight="12.5" x14ac:dyDescent="0.25"/>
  <cols>
    <col min="1" max="1" width="9.81640625" style="6" customWidth="1"/>
    <col min="2" max="2" width="6.453125" style="6" customWidth="1"/>
    <col min="3" max="3" width="23.08984375" style="6" customWidth="1"/>
    <col min="4" max="4" width="28.81640625" style="17" hidden="1" customWidth="1"/>
    <col min="5" max="5" width="41.54296875" style="6" hidden="1" customWidth="1"/>
    <col min="6" max="6" width="20.1796875" style="14" customWidth="1"/>
    <col min="7" max="7" width="15.90625" style="14" customWidth="1"/>
    <col min="8" max="8" width="23.453125" style="422" customWidth="1"/>
    <col min="9" max="9" width="8.1796875" style="14" customWidth="1"/>
    <col min="10" max="10" width="8.90625" style="14" hidden="1" customWidth="1"/>
    <col min="11" max="11" width="9.81640625" style="14" hidden="1" customWidth="1"/>
    <col min="12" max="12" width="12.81640625" style="14" hidden="1" customWidth="1"/>
    <col min="13" max="13" width="8.81640625" style="14" hidden="1" customWidth="1"/>
    <col min="14" max="14" width="12.81640625" style="14" hidden="1" customWidth="1"/>
    <col min="15" max="15" width="11.81640625" style="14" customWidth="1"/>
    <col min="16" max="16" width="9.81640625" style="14" hidden="1" customWidth="1"/>
    <col min="17" max="18" width="9.1796875" style="6" hidden="1" customWidth="1"/>
    <col min="19" max="20" width="12.453125" style="6" hidden="1" customWidth="1"/>
    <col min="21" max="21" width="9.54296875" style="29" customWidth="1"/>
    <col min="22" max="22" width="12.81640625" style="29" customWidth="1"/>
    <col min="23" max="23" width="9.08984375" style="29" hidden="1" customWidth="1"/>
    <col min="24" max="24" width="18.81640625" style="29" hidden="1" customWidth="1"/>
    <col min="25" max="25" width="10.90625" style="29" hidden="1" customWidth="1"/>
    <col min="26" max="26" width="9.54296875" style="243" customWidth="1"/>
    <col min="27" max="27" width="11.81640625" style="243" customWidth="1"/>
    <col min="28" max="28" width="6.1796875" style="6" customWidth="1"/>
    <col min="29" max="29" width="15.453125" style="6" customWidth="1"/>
    <col min="30" max="30" width="22.453125" style="6" customWidth="1"/>
    <col min="31" max="31" width="11.453125" style="14"/>
    <col min="32" max="32" width="24.54296875" style="6" customWidth="1"/>
    <col min="33" max="16384" width="11.453125" style="6"/>
  </cols>
  <sheetData>
    <row r="1" spans="1:33" ht="13" thickBot="1" x14ac:dyDescent="0.3">
      <c r="C1" s="6" t="s">
        <v>293</v>
      </c>
      <c r="D1" s="49">
        <f ca="1">NOW()</f>
        <v>45693.445464236109</v>
      </c>
    </row>
    <row r="2" spans="1:33" ht="18" customHeight="1" thickBot="1" x14ac:dyDescent="0.3">
      <c r="F2" s="65"/>
      <c r="G2" s="65"/>
      <c r="U2" s="686" t="s">
        <v>350</v>
      </c>
      <c r="V2" s="687"/>
      <c r="W2" s="688" t="s">
        <v>351</v>
      </c>
      <c r="X2" s="688"/>
      <c r="Y2" s="689"/>
      <c r="AB2" s="6" t="s">
        <v>300</v>
      </c>
      <c r="AC2" s="6" t="s">
        <v>300</v>
      </c>
      <c r="AD2" s="6" t="s">
        <v>300</v>
      </c>
    </row>
    <row r="3" spans="1:33" ht="12" customHeight="1" thickBot="1" x14ac:dyDescent="0.3">
      <c r="P3" s="626" t="s">
        <v>299</v>
      </c>
      <c r="Q3" s="625" t="s">
        <v>299</v>
      </c>
      <c r="R3" s="625" t="s">
        <v>299</v>
      </c>
      <c r="S3" s="625" t="s">
        <v>299</v>
      </c>
      <c r="T3" s="625" t="s">
        <v>299</v>
      </c>
      <c r="U3" s="625" t="s">
        <v>299</v>
      </c>
      <c r="V3" s="625" t="s">
        <v>299</v>
      </c>
      <c r="W3" s="625" t="s">
        <v>299</v>
      </c>
      <c r="X3" s="625" t="s">
        <v>299</v>
      </c>
      <c r="Y3" s="625" t="s">
        <v>299</v>
      </c>
      <c r="Z3" s="244" t="s">
        <v>298</v>
      </c>
      <c r="AA3" s="244" t="s">
        <v>298</v>
      </c>
      <c r="AB3" s="628" t="s">
        <v>297</v>
      </c>
      <c r="AC3" s="629" t="s">
        <v>297</v>
      </c>
      <c r="AD3" s="627" t="s">
        <v>297</v>
      </c>
    </row>
    <row r="4" spans="1:33" s="18" customFormat="1" ht="26.4" customHeight="1" thickBot="1" x14ac:dyDescent="0.3">
      <c r="A4" s="635" t="s">
        <v>432</v>
      </c>
      <c r="B4" s="636" t="s">
        <v>1217</v>
      </c>
      <c r="C4" s="622" t="s">
        <v>5</v>
      </c>
      <c r="D4" s="622" t="s">
        <v>1</v>
      </c>
      <c r="E4" s="622" t="s">
        <v>235</v>
      </c>
      <c r="F4" s="622" t="s">
        <v>234</v>
      </c>
      <c r="G4" s="622" t="s">
        <v>303</v>
      </c>
      <c r="H4" s="623" t="s">
        <v>330</v>
      </c>
      <c r="I4" s="624" t="s">
        <v>256</v>
      </c>
      <c r="J4" s="622" t="s">
        <v>291</v>
      </c>
      <c r="K4" s="622" t="s">
        <v>292</v>
      </c>
      <c r="L4" s="622"/>
      <c r="M4" s="622"/>
      <c r="N4" s="622" t="s">
        <v>255</v>
      </c>
      <c r="O4" s="624" t="s">
        <v>294</v>
      </c>
      <c r="P4" s="622" t="s">
        <v>295</v>
      </c>
      <c r="Q4" s="622" t="s">
        <v>0</v>
      </c>
      <c r="R4" s="622" t="s">
        <v>4</v>
      </c>
      <c r="S4" s="622" t="s">
        <v>296</v>
      </c>
      <c r="T4" s="622" t="s">
        <v>244</v>
      </c>
      <c r="U4" s="625" t="s">
        <v>236</v>
      </c>
      <c r="V4" s="625" t="s">
        <v>302</v>
      </c>
      <c r="W4" s="622" t="s">
        <v>356</v>
      </c>
      <c r="X4" s="622" t="s">
        <v>355</v>
      </c>
      <c r="Y4" s="622" t="s">
        <v>352</v>
      </c>
      <c r="Z4" s="245" t="s">
        <v>237</v>
      </c>
      <c r="AA4" s="245" t="s">
        <v>301</v>
      </c>
      <c r="AB4" s="630" t="s">
        <v>238</v>
      </c>
      <c r="AC4" s="631" t="s">
        <v>239</v>
      </c>
      <c r="AD4" s="632" t="s">
        <v>240</v>
      </c>
      <c r="AE4" s="633" t="s">
        <v>1213</v>
      </c>
      <c r="AF4" s="634" t="s">
        <v>1695</v>
      </c>
    </row>
    <row r="5" spans="1:33" s="40" customFormat="1" ht="13.5" thickBot="1" x14ac:dyDescent="0.35">
      <c r="A5" s="70" t="s">
        <v>2148</v>
      </c>
      <c r="B5" s="832" t="s">
        <v>1218</v>
      </c>
      <c r="C5" s="832" t="s">
        <v>2017</v>
      </c>
      <c r="D5" s="87" t="s">
        <v>443</v>
      </c>
      <c r="E5" s="91" t="s">
        <v>141</v>
      </c>
      <c r="F5" s="39" t="s">
        <v>16</v>
      </c>
      <c r="G5" s="39">
        <v>790</v>
      </c>
      <c r="H5" s="418">
        <v>45687</v>
      </c>
      <c r="I5" s="38">
        <v>12</v>
      </c>
      <c r="J5" s="39">
        <v>2</v>
      </c>
      <c r="K5" s="39" t="s">
        <v>361</v>
      </c>
      <c r="L5" s="39">
        <f>M5*30</f>
        <v>300</v>
      </c>
      <c r="M5" s="39">
        <f>I5-J5</f>
        <v>10</v>
      </c>
      <c r="N5" s="16" t="str">
        <f t="shared" ref="N5:N20" ca="1" si="0">IF(K5="No", "Warning",IF(H5="","",IF(I5="","",IF((H5+L5)&lt;=$D$1, "Warning", ""))))</f>
        <v/>
      </c>
      <c r="O5" s="38" t="s">
        <v>1924</v>
      </c>
      <c r="P5" s="39">
        <v>10</v>
      </c>
      <c r="Q5" s="39">
        <v>151.16999999999999</v>
      </c>
      <c r="R5" s="39">
        <v>151.16999999999999</v>
      </c>
      <c r="S5" s="39">
        <v>1</v>
      </c>
      <c r="T5" s="39">
        <v>99.96</v>
      </c>
      <c r="U5" s="92">
        <f>(P5*1000*Q5*100)/(S5*1000*R5*T5)</f>
        <v>10.004001600640255</v>
      </c>
      <c r="V5" s="39">
        <f t="shared" ref="V5:V11" si="1">10*G5*P5/10</f>
        <v>7900</v>
      </c>
      <c r="W5" s="92"/>
      <c r="X5" s="92"/>
      <c r="Y5" s="44"/>
      <c r="Z5" s="252">
        <v>10.1</v>
      </c>
      <c r="AA5" s="252">
        <v>7940.8</v>
      </c>
      <c r="AB5" s="75">
        <f t="shared" ref="AB5:AB38" si="2">(Z5*T5*R5*S5)/(100*Q5)</f>
        <v>10.09596</v>
      </c>
      <c r="AC5" s="93">
        <f t="shared" ref="AC5:AC38" si="3">(AB5*1000*0.79*1000)/AA5</f>
        <v>1004.4086741889985</v>
      </c>
      <c r="AD5" s="466">
        <f t="shared" ref="AD5:AD38" si="4">(0.2*AC5)/10</f>
        <v>20.088173483779972</v>
      </c>
      <c r="AE5" s="38">
        <v>6.1</v>
      </c>
      <c r="AG5" s="69"/>
    </row>
    <row r="6" spans="1:33" s="40" customFormat="1" ht="13.5" thickBot="1" x14ac:dyDescent="0.35">
      <c r="A6" s="71" t="s">
        <v>672</v>
      </c>
      <c r="B6" s="832" t="s">
        <v>1219</v>
      </c>
      <c r="C6" s="830" t="s">
        <v>309</v>
      </c>
      <c r="D6" s="88" t="s">
        <v>444</v>
      </c>
      <c r="E6" s="94" t="s">
        <v>141</v>
      </c>
      <c r="F6" s="38" t="s">
        <v>16</v>
      </c>
      <c r="G6" s="38">
        <v>790</v>
      </c>
      <c r="H6" s="418">
        <v>45475</v>
      </c>
      <c r="I6" s="38">
        <v>12</v>
      </c>
      <c r="J6" s="39">
        <v>2</v>
      </c>
      <c r="K6" s="38"/>
      <c r="L6" s="38">
        <f>M6*30</f>
        <v>300</v>
      </c>
      <c r="M6" s="38">
        <f>I6-J6</f>
        <v>10</v>
      </c>
      <c r="N6" s="16" t="str">
        <f t="shared" ca="1" si="0"/>
        <v/>
      </c>
      <c r="O6" s="38" t="s">
        <v>1728</v>
      </c>
      <c r="P6" s="38">
        <v>10</v>
      </c>
      <c r="Q6" s="38">
        <v>167.16</v>
      </c>
      <c r="R6" s="38">
        <v>151.16999999999999</v>
      </c>
      <c r="S6" s="38">
        <v>1</v>
      </c>
      <c r="T6" s="38">
        <v>98</v>
      </c>
      <c r="U6" s="92">
        <v>10</v>
      </c>
      <c r="V6" s="39">
        <f t="shared" si="1"/>
        <v>7900</v>
      </c>
      <c r="W6" s="43"/>
      <c r="X6" s="43"/>
      <c r="Y6" s="42"/>
      <c r="Z6" s="252">
        <v>5</v>
      </c>
      <c r="AA6" s="252">
        <v>3961.2</v>
      </c>
      <c r="AB6" s="75">
        <f t="shared" si="2"/>
        <v>4.4312814070351756</v>
      </c>
      <c r="AC6" s="68">
        <f t="shared" si="3"/>
        <v>883.75045732550473</v>
      </c>
      <c r="AD6" s="466">
        <f t="shared" si="4"/>
        <v>17.675009146510096</v>
      </c>
      <c r="AE6" s="38">
        <v>6.1</v>
      </c>
      <c r="AG6" s="69"/>
    </row>
    <row r="7" spans="1:33" s="40" customFormat="1" ht="13.5" thickBot="1" x14ac:dyDescent="0.35">
      <c r="A7" s="71" t="s">
        <v>884</v>
      </c>
      <c r="B7" s="832" t="s">
        <v>1220</v>
      </c>
      <c r="C7" s="830" t="s">
        <v>2018</v>
      </c>
      <c r="D7" s="88" t="s">
        <v>886</v>
      </c>
      <c r="E7" s="94"/>
      <c r="F7" s="38" t="s">
        <v>16</v>
      </c>
      <c r="G7" s="38">
        <v>790</v>
      </c>
      <c r="H7" s="418">
        <v>42830</v>
      </c>
      <c r="I7" s="38">
        <v>12</v>
      </c>
      <c r="J7" s="39">
        <v>2</v>
      </c>
      <c r="K7" s="38"/>
      <c r="L7" s="38"/>
      <c r="M7" s="38"/>
      <c r="N7" s="16" t="str">
        <f t="shared" ca="1" si="0"/>
        <v>Warning</v>
      </c>
      <c r="O7" s="38" t="s">
        <v>885</v>
      </c>
      <c r="P7" s="38">
        <v>10</v>
      </c>
      <c r="Q7" s="38">
        <v>180.16</v>
      </c>
      <c r="R7" s="38">
        <v>180.46</v>
      </c>
      <c r="S7" s="38">
        <v>1</v>
      </c>
      <c r="T7" s="38">
        <v>100</v>
      </c>
      <c r="U7" s="92">
        <v>10</v>
      </c>
      <c r="V7" s="39">
        <f t="shared" si="1"/>
        <v>7900</v>
      </c>
      <c r="W7" s="43"/>
      <c r="X7" s="43"/>
      <c r="Y7" s="42"/>
      <c r="Z7" s="246">
        <v>10.32</v>
      </c>
      <c r="AA7" s="246">
        <v>7943</v>
      </c>
      <c r="AB7" s="67">
        <f t="shared" si="2"/>
        <v>10.337184724689164</v>
      </c>
      <c r="AC7" s="68">
        <f t="shared" si="3"/>
        <v>1028.1223634022965</v>
      </c>
      <c r="AD7" s="467">
        <f t="shared" si="4"/>
        <v>20.562447268045933</v>
      </c>
      <c r="AE7" s="38"/>
      <c r="AG7" s="69"/>
    </row>
    <row r="8" spans="1:33" s="40" customFormat="1" ht="13.5" thickBot="1" x14ac:dyDescent="0.35">
      <c r="A8" s="71" t="s">
        <v>923</v>
      </c>
      <c r="B8" s="832" t="s">
        <v>1221</v>
      </c>
      <c r="C8" s="830" t="s">
        <v>310</v>
      </c>
      <c r="D8" s="88" t="s">
        <v>222</v>
      </c>
      <c r="E8" s="94" t="s">
        <v>221</v>
      </c>
      <c r="F8" s="38" t="s">
        <v>16</v>
      </c>
      <c r="G8" s="38">
        <v>790</v>
      </c>
      <c r="H8" s="418">
        <v>45475</v>
      </c>
      <c r="I8" s="38">
        <v>12</v>
      </c>
      <c r="J8" s="38">
        <v>2</v>
      </c>
      <c r="K8" s="38"/>
      <c r="L8" s="38">
        <f t="shared" ref="L8:L14" si="5">M8*30</f>
        <v>300</v>
      </c>
      <c r="M8" s="38">
        <f t="shared" ref="M8:M14" si="6">I8-J8</f>
        <v>10</v>
      </c>
      <c r="N8" s="16" t="str">
        <f t="shared" ca="1" si="0"/>
        <v/>
      </c>
      <c r="O8" s="38" t="s">
        <v>1728</v>
      </c>
      <c r="P8" s="38">
        <v>10</v>
      </c>
      <c r="Q8" s="38">
        <v>195.22</v>
      </c>
      <c r="R8" s="38">
        <v>195.22</v>
      </c>
      <c r="S8" s="38">
        <v>1</v>
      </c>
      <c r="T8" s="38">
        <v>100</v>
      </c>
      <c r="U8" s="43">
        <f>(P8*1000*Q8*100)/(S8*1000*R8*T8)</f>
        <v>10</v>
      </c>
      <c r="V8" s="38">
        <f t="shared" si="1"/>
        <v>7900</v>
      </c>
      <c r="W8" s="43"/>
      <c r="X8" s="43"/>
      <c r="Y8" s="42"/>
      <c r="Z8" s="246">
        <v>10</v>
      </c>
      <c r="AA8" s="246">
        <v>7897.4</v>
      </c>
      <c r="AB8" s="67">
        <f t="shared" si="2"/>
        <v>10</v>
      </c>
      <c r="AC8" s="68">
        <f t="shared" si="3"/>
        <v>1000.3292222756858</v>
      </c>
      <c r="AD8" s="467">
        <f t="shared" si="4"/>
        <v>20.006584445513717</v>
      </c>
      <c r="AE8" s="38">
        <v>6.1</v>
      </c>
      <c r="AG8" s="69"/>
    </row>
    <row r="9" spans="1:33" s="40" customFormat="1" ht="13.5" thickBot="1" x14ac:dyDescent="0.35">
      <c r="A9" s="71" t="s">
        <v>924</v>
      </c>
      <c r="B9" s="832" t="s">
        <v>1222</v>
      </c>
      <c r="C9" s="830" t="s">
        <v>445</v>
      </c>
      <c r="D9" s="88" t="s">
        <v>178</v>
      </c>
      <c r="E9" s="94" t="s">
        <v>177</v>
      </c>
      <c r="F9" s="38" t="s">
        <v>16</v>
      </c>
      <c r="G9" s="38">
        <v>790</v>
      </c>
      <c r="H9" s="418">
        <v>45685</v>
      </c>
      <c r="I9" s="38">
        <v>12</v>
      </c>
      <c r="J9" s="38">
        <v>2</v>
      </c>
      <c r="K9" s="38"/>
      <c r="L9" s="38">
        <f t="shared" si="5"/>
        <v>300</v>
      </c>
      <c r="M9" s="38">
        <f t="shared" si="6"/>
        <v>10</v>
      </c>
      <c r="N9" s="16" t="str">
        <f t="shared" ca="1" si="0"/>
        <v/>
      </c>
      <c r="O9" s="38" t="s">
        <v>1526</v>
      </c>
      <c r="P9" s="38">
        <v>10</v>
      </c>
      <c r="Q9" s="38">
        <v>265.33</v>
      </c>
      <c r="R9" s="38">
        <v>265.33</v>
      </c>
      <c r="S9" s="38">
        <v>1</v>
      </c>
      <c r="T9" s="38">
        <v>100</v>
      </c>
      <c r="U9" s="43">
        <f>(P9*1000*Q9*100)/(S9*1000*R9*T9)</f>
        <v>10</v>
      </c>
      <c r="V9" s="38">
        <f t="shared" si="1"/>
        <v>7900</v>
      </c>
      <c r="W9" s="43">
        <v>9.27</v>
      </c>
      <c r="X9" s="43">
        <v>1.1000000000000001</v>
      </c>
      <c r="Y9" s="42">
        <v>10</v>
      </c>
      <c r="Z9" s="246">
        <v>10.6</v>
      </c>
      <c r="AA9" s="246">
        <v>7919.9</v>
      </c>
      <c r="AB9" s="67">
        <f t="shared" si="2"/>
        <v>10.6</v>
      </c>
      <c r="AC9" s="68">
        <f t="shared" si="3"/>
        <v>1057.3365825326077</v>
      </c>
      <c r="AD9" s="467">
        <f t="shared" si="4"/>
        <v>21.146731650652157</v>
      </c>
      <c r="AE9" s="38">
        <v>6.1</v>
      </c>
      <c r="AG9" s="69"/>
    </row>
    <row r="10" spans="1:33" s="40" customFormat="1" ht="13.5" thickBot="1" x14ac:dyDescent="0.35">
      <c r="A10" s="71" t="s">
        <v>925</v>
      </c>
      <c r="B10" s="832" t="s">
        <v>1223</v>
      </c>
      <c r="C10" s="830" t="s">
        <v>129</v>
      </c>
      <c r="D10" s="88" t="s">
        <v>446</v>
      </c>
      <c r="E10" s="94" t="s">
        <v>193</v>
      </c>
      <c r="F10" s="38" t="s">
        <v>16</v>
      </c>
      <c r="G10" s="38">
        <v>790</v>
      </c>
      <c r="H10" s="418">
        <v>45685</v>
      </c>
      <c r="I10" s="78">
        <v>12</v>
      </c>
      <c r="J10" s="38">
        <v>2</v>
      </c>
      <c r="K10" s="38"/>
      <c r="L10" s="38">
        <f t="shared" si="5"/>
        <v>300</v>
      </c>
      <c r="M10" s="38">
        <f t="shared" si="6"/>
        <v>10</v>
      </c>
      <c r="N10" s="16" t="str">
        <f t="shared" ca="1" si="0"/>
        <v/>
      </c>
      <c r="O10" s="38" t="s">
        <v>1526</v>
      </c>
      <c r="P10" s="38">
        <v>10</v>
      </c>
      <c r="Q10" s="38">
        <v>308.76</v>
      </c>
      <c r="R10" s="38">
        <v>308.76</v>
      </c>
      <c r="S10" s="38">
        <v>1</v>
      </c>
      <c r="T10" s="38">
        <v>100</v>
      </c>
      <c r="U10" s="43">
        <f>(P10*1000*Q10*100)/(S10*1000*R10*T10)</f>
        <v>10</v>
      </c>
      <c r="V10" s="38">
        <f t="shared" si="1"/>
        <v>7900</v>
      </c>
      <c r="W10" s="43"/>
      <c r="X10" s="43"/>
      <c r="Y10" s="42"/>
      <c r="Z10" s="246">
        <v>10</v>
      </c>
      <c r="AA10" s="246">
        <v>7900</v>
      </c>
      <c r="AB10" s="67">
        <f t="shared" si="2"/>
        <v>10</v>
      </c>
      <c r="AC10" s="68">
        <f t="shared" si="3"/>
        <v>1000</v>
      </c>
      <c r="AD10" s="467">
        <f t="shared" si="4"/>
        <v>20</v>
      </c>
      <c r="AE10" s="38">
        <v>6.1</v>
      </c>
      <c r="AF10" s="40" t="s">
        <v>2116</v>
      </c>
      <c r="AG10" s="69"/>
    </row>
    <row r="11" spans="1:33" s="40" customFormat="1" ht="13.5" thickBot="1" x14ac:dyDescent="0.35">
      <c r="A11" s="71" t="s">
        <v>436</v>
      </c>
      <c r="B11" s="832" t="s">
        <v>1225</v>
      </c>
      <c r="C11" s="830" t="s">
        <v>120</v>
      </c>
      <c r="D11" s="88" t="s">
        <v>156</v>
      </c>
      <c r="E11" s="94" t="s">
        <v>155</v>
      </c>
      <c r="F11" s="38" t="s">
        <v>16</v>
      </c>
      <c r="G11" s="38">
        <v>790</v>
      </c>
      <c r="H11" s="418">
        <v>45685</v>
      </c>
      <c r="I11" s="38">
        <v>12</v>
      </c>
      <c r="J11" s="38">
        <v>2</v>
      </c>
      <c r="K11" s="38"/>
      <c r="L11" s="38">
        <f t="shared" si="5"/>
        <v>300</v>
      </c>
      <c r="M11" s="38">
        <f t="shared" si="6"/>
        <v>10</v>
      </c>
      <c r="N11" s="16" t="str">
        <f t="shared" ca="1" si="0"/>
        <v/>
      </c>
      <c r="O11" s="38" t="s">
        <v>1526</v>
      </c>
      <c r="P11" s="38">
        <v>10</v>
      </c>
      <c r="Q11" s="38">
        <v>266.33999999999997</v>
      </c>
      <c r="R11" s="38">
        <v>266.33999999999997</v>
      </c>
      <c r="S11" s="38">
        <v>1</v>
      </c>
      <c r="T11" s="38">
        <v>100</v>
      </c>
      <c r="U11" s="43">
        <f>(P11*1000*Q11*100)/(S11*1000*R11*T11)</f>
        <v>9.9999999999999982</v>
      </c>
      <c r="V11" s="38">
        <f t="shared" si="1"/>
        <v>7900</v>
      </c>
      <c r="W11" s="43"/>
      <c r="X11" s="43"/>
      <c r="Y11" s="42"/>
      <c r="Z11" s="246">
        <v>11.1</v>
      </c>
      <c r="AA11" s="246">
        <v>8186.5</v>
      </c>
      <c r="AB11" s="67">
        <f t="shared" si="2"/>
        <v>11.1</v>
      </c>
      <c r="AC11" s="68">
        <f t="shared" si="3"/>
        <v>1071.1537286996886</v>
      </c>
      <c r="AD11" s="467">
        <f t="shared" si="4"/>
        <v>21.423074573993773</v>
      </c>
      <c r="AE11" s="38">
        <v>6.1</v>
      </c>
      <c r="AG11" s="69"/>
    </row>
    <row r="12" spans="1:33" s="40" customFormat="1" ht="13.5" thickBot="1" x14ac:dyDescent="0.35">
      <c r="A12" s="71" t="s">
        <v>926</v>
      </c>
      <c r="B12" s="832" t="s">
        <v>1227</v>
      </c>
      <c r="C12" s="830" t="s">
        <v>2019</v>
      </c>
      <c r="D12" s="549" t="s">
        <v>448</v>
      </c>
      <c r="E12" s="94" t="s">
        <v>148</v>
      </c>
      <c r="F12" s="38" t="s">
        <v>16</v>
      </c>
      <c r="G12" s="38">
        <v>790</v>
      </c>
      <c r="H12" s="418">
        <v>45475</v>
      </c>
      <c r="I12" s="38">
        <v>12</v>
      </c>
      <c r="J12" s="38">
        <v>2</v>
      </c>
      <c r="K12" s="38"/>
      <c r="L12" s="38">
        <f t="shared" si="5"/>
        <v>300</v>
      </c>
      <c r="M12" s="38">
        <f t="shared" si="6"/>
        <v>10</v>
      </c>
      <c r="N12" s="16" t="str">
        <f t="shared" ca="1" si="0"/>
        <v/>
      </c>
      <c r="O12" s="38" t="s">
        <v>1728</v>
      </c>
      <c r="P12" s="38">
        <v>10</v>
      </c>
      <c r="Q12" s="38">
        <v>604.69000000000005</v>
      </c>
      <c r="R12" s="38">
        <v>558.64</v>
      </c>
      <c r="S12" s="38">
        <v>1</v>
      </c>
      <c r="T12" s="38">
        <v>95.2</v>
      </c>
      <c r="U12" s="43">
        <v>12</v>
      </c>
      <c r="V12" s="38">
        <v>8161.7</v>
      </c>
      <c r="W12" s="43"/>
      <c r="X12" s="43"/>
      <c r="Y12" s="42"/>
      <c r="Z12" s="246">
        <v>11.9</v>
      </c>
      <c r="AA12" s="246">
        <v>8164.5</v>
      </c>
      <c r="AB12" s="67">
        <f t="shared" si="2"/>
        <v>10.46605836378971</v>
      </c>
      <c r="AC12" s="68">
        <f t="shared" si="3"/>
        <v>1012.6996273371145</v>
      </c>
      <c r="AD12" s="467">
        <f t="shared" si="4"/>
        <v>20.253992546742289</v>
      </c>
      <c r="AE12" s="38">
        <v>6.1</v>
      </c>
      <c r="AG12" s="69"/>
    </row>
    <row r="13" spans="1:33" s="40" customFormat="1" ht="13.5" thickBot="1" x14ac:dyDescent="0.35">
      <c r="A13" s="71" t="s">
        <v>2138</v>
      </c>
      <c r="B13" s="832" t="s">
        <v>1228</v>
      </c>
      <c r="C13" s="830" t="s">
        <v>241</v>
      </c>
      <c r="D13" s="88" t="s">
        <v>183</v>
      </c>
      <c r="E13" s="94" t="s">
        <v>182</v>
      </c>
      <c r="F13" s="38" t="s">
        <v>16</v>
      </c>
      <c r="G13" s="38">
        <v>790</v>
      </c>
      <c r="H13" s="418">
        <v>45687</v>
      </c>
      <c r="I13" s="38">
        <v>6</v>
      </c>
      <c r="J13" s="38">
        <v>2</v>
      </c>
      <c r="K13" s="38"/>
      <c r="L13" s="38">
        <f t="shared" si="5"/>
        <v>120</v>
      </c>
      <c r="M13" s="38">
        <f t="shared" si="6"/>
        <v>4</v>
      </c>
      <c r="N13" s="16" t="str">
        <f t="shared" ca="1" si="0"/>
        <v/>
      </c>
      <c r="O13" s="38" t="s">
        <v>1924</v>
      </c>
      <c r="P13" s="38">
        <v>10</v>
      </c>
      <c r="Q13" s="38">
        <v>327.39999999999998</v>
      </c>
      <c r="R13" s="38">
        <v>327.39999999999998</v>
      </c>
      <c r="S13" s="38">
        <v>1</v>
      </c>
      <c r="T13" s="38">
        <v>99.9</v>
      </c>
      <c r="U13" s="43">
        <f t="shared" ref="U13:U20" si="7">(P13*1000*Q13*100)/(S13*1000*R13*T13)</f>
        <v>10.01001001001001</v>
      </c>
      <c r="V13" s="38">
        <f t="shared" ref="V13:V20" si="8">10*G13*P13/10</f>
        <v>7900</v>
      </c>
      <c r="W13" s="43"/>
      <c r="X13" s="43"/>
      <c r="Y13" s="42"/>
      <c r="Z13" s="246">
        <v>4.9000000000000004</v>
      </c>
      <c r="AA13" s="246">
        <v>3983.7</v>
      </c>
      <c r="AB13" s="67">
        <f t="shared" si="2"/>
        <v>4.8951000000000002</v>
      </c>
      <c r="AC13" s="68">
        <f t="shared" si="3"/>
        <v>970.73800738007401</v>
      </c>
      <c r="AD13" s="467">
        <f t="shared" si="4"/>
        <v>19.414760147601481</v>
      </c>
      <c r="AE13" s="38">
        <v>3</v>
      </c>
      <c r="AF13" s="40" t="s">
        <v>2139</v>
      </c>
      <c r="AG13" s="69"/>
    </row>
    <row r="14" spans="1:33" s="40" customFormat="1" ht="13.5" thickBot="1" x14ac:dyDescent="0.35">
      <c r="A14" s="71" t="s">
        <v>1116</v>
      </c>
      <c r="B14" s="832" t="s">
        <v>1230</v>
      </c>
      <c r="C14" s="830" t="s">
        <v>123</v>
      </c>
      <c r="D14" s="88" t="s">
        <v>149</v>
      </c>
      <c r="E14" s="94" t="s">
        <v>93</v>
      </c>
      <c r="F14" s="38" t="s">
        <v>16</v>
      </c>
      <c r="G14" s="38">
        <v>790</v>
      </c>
      <c r="H14" s="418">
        <v>45685</v>
      </c>
      <c r="I14" s="78">
        <v>12</v>
      </c>
      <c r="J14" s="38">
        <v>2</v>
      </c>
      <c r="K14" s="38"/>
      <c r="L14" s="38">
        <f t="shared" si="5"/>
        <v>300</v>
      </c>
      <c r="M14" s="38">
        <f t="shared" si="6"/>
        <v>10</v>
      </c>
      <c r="N14" s="16" t="str">
        <f t="shared" ca="1" si="0"/>
        <v/>
      </c>
      <c r="O14" s="38" t="s">
        <v>1526</v>
      </c>
      <c r="P14" s="38">
        <v>10</v>
      </c>
      <c r="Q14" s="38">
        <v>361.82</v>
      </c>
      <c r="R14" s="38">
        <v>361.82</v>
      </c>
      <c r="S14" s="38">
        <v>1</v>
      </c>
      <c r="T14" s="47">
        <v>100</v>
      </c>
      <c r="U14" s="43">
        <f t="shared" si="7"/>
        <v>10</v>
      </c>
      <c r="V14" s="38">
        <f t="shared" si="8"/>
        <v>7900</v>
      </c>
      <c r="W14" s="43"/>
      <c r="X14" s="43"/>
      <c r="Y14" s="42"/>
      <c r="Z14" s="246">
        <v>10.199999999999999</v>
      </c>
      <c r="AA14" s="246">
        <v>7872</v>
      </c>
      <c r="AB14" s="67">
        <f t="shared" si="2"/>
        <v>10.199999999999999</v>
      </c>
      <c r="AC14" s="68">
        <f t="shared" si="3"/>
        <v>1023.6280487804878</v>
      </c>
      <c r="AD14" s="467">
        <f t="shared" si="4"/>
        <v>20.47256097560976</v>
      </c>
      <c r="AE14" s="38">
        <v>6.1</v>
      </c>
      <c r="AG14" s="69"/>
    </row>
    <row r="15" spans="1:33" s="40" customFormat="1" ht="13.5" thickBot="1" x14ac:dyDescent="0.35">
      <c r="A15" s="71"/>
      <c r="B15" s="832" t="s">
        <v>2069</v>
      </c>
      <c r="C15" s="830" t="s">
        <v>2070</v>
      </c>
      <c r="D15" s="549"/>
      <c r="E15" s="94"/>
      <c r="F15" s="38"/>
      <c r="G15" s="38"/>
      <c r="H15" s="418"/>
      <c r="I15" s="78"/>
      <c r="J15" s="38"/>
      <c r="K15" s="38"/>
      <c r="L15" s="38"/>
      <c r="M15" s="38"/>
      <c r="N15" s="16"/>
      <c r="O15" s="38"/>
      <c r="P15" s="38"/>
      <c r="Q15" s="38"/>
      <c r="R15" s="38"/>
      <c r="S15" s="38"/>
      <c r="T15" s="47"/>
      <c r="U15" s="43"/>
      <c r="V15" s="38"/>
      <c r="W15" s="43"/>
      <c r="X15" s="43"/>
      <c r="Y15" s="42"/>
      <c r="Z15" s="246"/>
      <c r="AA15" s="246"/>
      <c r="AB15" s="67"/>
      <c r="AC15" s="68"/>
      <c r="AD15" s="467"/>
      <c r="AE15" s="38"/>
      <c r="AG15" s="69"/>
    </row>
    <row r="16" spans="1:33" s="40" customFormat="1" ht="13.5" thickBot="1" x14ac:dyDescent="0.35">
      <c r="A16" s="71" t="s">
        <v>558</v>
      </c>
      <c r="B16" s="832" t="s">
        <v>1224</v>
      </c>
      <c r="C16" s="830" t="s">
        <v>548</v>
      </c>
      <c r="D16" s="54" t="s">
        <v>552</v>
      </c>
      <c r="E16" s="94" t="s">
        <v>227</v>
      </c>
      <c r="F16" s="38" t="s">
        <v>16</v>
      </c>
      <c r="G16" s="83">
        <v>790</v>
      </c>
      <c r="H16" s="423">
        <v>42177</v>
      </c>
      <c r="I16" s="83"/>
      <c r="J16" s="38">
        <v>2</v>
      </c>
      <c r="K16" s="83"/>
      <c r="L16" s="83"/>
      <c r="M16" s="83"/>
      <c r="N16" s="16" t="str">
        <f t="shared" si="0"/>
        <v/>
      </c>
      <c r="O16" s="38" t="s">
        <v>549</v>
      </c>
      <c r="P16" s="83">
        <v>10</v>
      </c>
      <c r="Q16" s="38">
        <v>576.70000000000005</v>
      </c>
      <c r="R16" s="38">
        <v>576.70000000000005</v>
      </c>
      <c r="S16" s="38">
        <v>1</v>
      </c>
      <c r="T16" s="38">
        <v>98</v>
      </c>
      <c r="U16" s="84">
        <f t="shared" si="7"/>
        <v>10.204081632653061</v>
      </c>
      <c r="V16" s="85">
        <f t="shared" si="8"/>
        <v>7900</v>
      </c>
      <c r="W16" s="86"/>
      <c r="X16" s="86"/>
      <c r="Y16" s="86"/>
      <c r="Z16" s="272">
        <v>16</v>
      </c>
      <c r="AA16" s="272">
        <v>12408.3</v>
      </c>
      <c r="AB16" s="96">
        <f t="shared" si="2"/>
        <v>15.68</v>
      </c>
      <c r="AC16" s="68">
        <f t="shared" si="3"/>
        <v>998.29952531773097</v>
      </c>
      <c r="AD16" s="467">
        <f t="shared" si="4"/>
        <v>19.965990506354622</v>
      </c>
      <c r="AE16" s="38"/>
      <c r="AG16" s="69"/>
    </row>
    <row r="17" spans="1:33" s="40" customFormat="1" ht="13.5" thickBot="1" x14ac:dyDescent="0.35">
      <c r="A17" s="71" t="s">
        <v>559</v>
      </c>
      <c r="B17" s="832" t="s">
        <v>1261</v>
      </c>
      <c r="C17" s="830" t="s">
        <v>547</v>
      </c>
      <c r="D17" s="54" t="s">
        <v>554</v>
      </c>
      <c r="E17" s="94" t="s">
        <v>93</v>
      </c>
      <c r="F17" s="38" t="s">
        <v>16</v>
      </c>
      <c r="G17" s="83">
        <v>790</v>
      </c>
      <c r="H17" s="423">
        <v>42177</v>
      </c>
      <c r="I17" s="83"/>
      <c r="J17" s="38">
        <v>2</v>
      </c>
      <c r="K17" s="83"/>
      <c r="L17" s="83"/>
      <c r="M17" s="83"/>
      <c r="N17" s="16" t="str">
        <f t="shared" si="0"/>
        <v/>
      </c>
      <c r="O17" s="38" t="s">
        <v>549</v>
      </c>
      <c r="P17" s="83">
        <v>10</v>
      </c>
      <c r="Q17" s="38">
        <v>426.46</v>
      </c>
      <c r="R17" s="38">
        <v>426.46</v>
      </c>
      <c r="S17" s="38">
        <v>1</v>
      </c>
      <c r="T17" s="38">
        <v>95</v>
      </c>
      <c r="U17" s="84">
        <f t="shared" si="7"/>
        <v>10.526315789473685</v>
      </c>
      <c r="V17" s="85">
        <f t="shared" si="8"/>
        <v>7900</v>
      </c>
      <c r="W17" s="86"/>
      <c r="X17" s="86"/>
      <c r="Y17" s="86"/>
      <c r="Z17" s="272">
        <v>0.5</v>
      </c>
      <c r="AA17" s="272">
        <v>380.1</v>
      </c>
      <c r="AB17" s="96">
        <f t="shared" si="2"/>
        <v>0.47499999999999998</v>
      </c>
      <c r="AC17" s="68">
        <f t="shared" si="3"/>
        <v>987.24019994738217</v>
      </c>
      <c r="AD17" s="467">
        <f t="shared" si="4"/>
        <v>19.744803998947646</v>
      </c>
      <c r="AE17" s="38"/>
      <c r="AG17" s="69"/>
    </row>
    <row r="18" spans="1:33" s="40" customFormat="1" ht="13.5" thickBot="1" x14ac:dyDescent="0.35">
      <c r="A18" s="72" t="s">
        <v>560</v>
      </c>
      <c r="B18" s="70" t="s">
        <v>1259</v>
      </c>
      <c r="C18" s="71" t="s">
        <v>546</v>
      </c>
      <c r="D18" s="54" t="s">
        <v>553</v>
      </c>
      <c r="E18" s="94" t="s">
        <v>151</v>
      </c>
      <c r="F18" s="38" t="s">
        <v>16</v>
      </c>
      <c r="G18" s="83">
        <v>790</v>
      </c>
      <c r="H18" s="423">
        <v>42177</v>
      </c>
      <c r="I18" s="151"/>
      <c r="J18" s="38">
        <v>2</v>
      </c>
      <c r="K18" s="83"/>
      <c r="L18" s="83"/>
      <c r="M18" s="83"/>
      <c r="N18" s="16" t="str">
        <f t="shared" si="0"/>
        <v/>
      </c>
      <c r="O18" s="38" t="s">
        <v>549</v>
      </c>
      <c r="P18" s="83">
        <v>10</v>
      </c>
      <c r="Q18" s="38">
        <v>506.87</v>
      </c>
      <c r="R18" s="38">
        <v>506.87</v>
      </c>
      <c r="S18" s="83">
        <v>1</v>
      </c>
      <c r="T18" s="38">
        <v>95</v>
      </c>
      <c r="U18" s="84">
        <f t="shared" si="7"/>
        <v>10.526315789473685</v>
      </c>
      <c r="V18" s="85">
        <f t="shared" si="8"/>
        <v>7900</v>
      </c>
      <c r="W18" s="86"/>
      <c r="X18" s="86"/>
      <c r="Y18" s="86"/>
      <c r="Z18" s="272">
        <v>1</v>
      </c>
      <c r="AA18" s="272">
        <v>755.7</v>
      </c>
      <c r="AB18" s="96">
        <f t="shared" si="2"/>
        <v>0.95000000000000007</v>
      </c>
      <c r="AC18" s="68">
        <f t="shared" si="3"/>
        <v>993.11896255127704</v>
      </c>
      <c r="AD18" s="467">
        <f t="shared" si="4"/>
        <v>19.862379251025541</v>
      </c>
      <c r="AE18" s="38"/>
      <c r="AG18" s="69"/>
    </row>
    <row r="19" spans="1:33" s="40" customFormat="1" ht="13.5" thickBot="1" x14ac:dyDescent="0.35">
      <c r="A19" s="71" t="s">
        <v>948</v>
      </c>
      <c r="B19" s="70" t="s">
        <v>1276</v>
      </c>
      <c r="C19" s="71" t="s">
        <v>358</v>
      </c>
      <c r="D19" s="88" t="s">
        <v>494</v>
      </c>
      <c r="E19" s="94"/>
      <c r="F19" s="38" t="s">
        <v>16</v>
      </c>
      <c r="G19" s="38">
        <v>790</v>
      </c>
      <c r="H19" s="418">
        <v>45684</v>
      </c>
      <c r="I19" s="38">
        <v>12</v>
      </c>
      <c r="J19" s="38">
        <v>2</v>
      </c>
      <c r="K19" s="38"/>
      <c r="L19" s="38">
        <f>M19*30</f>
        <v>300</v>
      </c>
      <c r="M19" s="38">
        <f>I19-J19</f>
        <v>10</v>
      </c>
      <c r="N19" s="16" t="str">
        <f t="shared" ca="1" si="0"/>
        <v/>
      </c>
      <c r="O19" s="38" t="s">
        <v>875</v>
      </c>
      <c r="P19" s="38">
        <v>5</v>
      </c>
      <c r="Q19" s="38">
        <v>253.34</v>
      </c>
      <c r="R19" s="38">
        <v>253.34</v>
      </c>
      <c r="S19" s="38">
        <v>1</v>
      </c>
      <c r="T19" s="38">
        <v>97</v>
      </c>
      <c r="U19" s="43">
        <f t="shared" si="7"/>
        <v>5.1546391752577323</v>
      </c>
      <c r="V19" s="38">
        <f t="shared" si="8"/>
        <v>3950</v>
      </c>
      <c r="W19" s="50"/>
      <c r="X19" s="50"/>
      <c r="Y19" s="50"/>
      <c r="Z19" s="246">
        <v>5</v>
      </c>
      <c r="AA19" s="363">
        <v>3913.7</v>
      </c>
      <c r="AB19" s="67">
        <f t="shared" si="2"/>
        <v>4.8500000000000005</v>
      </c>
      <c r="AC19" s="68">
        <f t="shared" si="3"/>
        <v>978.99685719395995</v>
      </c>
      <c r="AD19" s="467">
        <f t="shared" si="4"/>
        <v>19.579937143879199</v>
      </c>
      <c r="AE19" s="38">
        <v>6.2</v>
      </c>
      <c r="AG19" s="69"/>
    </row>
    <row r="20" spans="1:33" s="40" customFormat="1" ht="13.5" thickBot="1" x14ac:dyDescent="0.35">
      <c r="A20" s="71" t="s">
        <v>475</v>
      </c>
      <c r="B20" s="70" t="s">
        <v>1283</v>
      </c>
      <c r="C20" s="71" t="s">
        <v>284</v>
      </c>
      <c r="D20" s="88" t="s">
        <v>285</v>
      </c>
      <c r="E20" s="94" t="s">
        <v>197</v>
      </c>
      <c r="F20" s="38" t="s">
        <v>16</v>
      </c>
      <c r="G20" s="38">
        <v>790</v>
      </c>
      <c r="H20" s="418">
        <v>45475</v>
      </c>
      <c r="I20" s="38">
        <v>12</v>
      </c>
      <c r="J20" s="38">
        <v>2</v>
      </c>
      <c r="K20" s="38"/>
      <c r="L20" s="38">
        <f>M20*30</f>
        <v>300</v>
      </c>
      <c r="M20" s="38">
        <f>I20-J20</f>
        <v>10</v>
      </c>
      <c r="N20" s="16" t="str">
        <f t="shared" ca="1" si="0"/>
        <v/>
      </c>
      <c r="O20" s="38" t="s">
        <v>1728</v>
      </c>
      <c r="P20" s="38">
        <v>10</v>
      </c>
      <c r="Q20" s="38">
        <v>286.70999999999998</v>
      </c>
      <c r="R20" s="38">
        <v>286.70999999999998</v>
      </c>
      <c r="S20" s="38">
        <v>1</v>
      </c>
      <c r="T20" s="38">
        <v>99.5</v>
      </c>
      <c r="U20" s="43">
        <f t="shared" si="7"/>
        <v>10.050251256281408</v>
      </c>
      <c r="V20" s="38">
        <f t="shared" si="8"/>
        <v>7900</v>
      </c>
      <c r="W20" s="50"/>
      <c r="X20" s="50"/>
      <c r="Y20" s="50"/>
      <c r="Z20" s="268" t="s">
        <v>331</v>
      </c>
      <c r="AA20" s="268" t="s">
        <v>331</v>
      </c>
      <c r="AB20" s="67" t="e">
        <f t="shared" si="2"/>
        <v>#VALUE!</v>
      </c>
      <c r="AC20" s="68" t="e">
        <f t="shared" si="3"/>
        <v>#VALUE!</v>
      </c>
      <c r="AD20" s="467" t="e">
        <f t="shared" si="4"/>
        <v>#VALUE!</v>
      </c>
      <c r="AE20" s="38">
        <v>6.2</v>
      </c>
      <c r="AF20" s="40" t="s">
        <v>1989</v>
      </c>
      <c r="AG20" s="69"/>
    </row>
    <row r="21" spans="1:33" s="40" customFormat="1" ht="13.5" thickBot="1" x14ac:dyDescent="0.35">
      <c r="A21" s="530"/>
      <c r="B21" s="70" t="s">
        <v>1703</v>
      </c>
      <c r="C21" s="71" t="s">
        <v>1713</v>
      </c>
      <c r="D21" s="531"/>
      <c r="E21" s="532"/>
      <c r="F21" s="38" t="s">
        <v>16</v>
      </c>
      <c r="G21" s="38">
        <v>790</v>
      </c>
      <c r="H21" s="423">
        <v>45460</v>
      </c>
      <c r="I21" s="151">
        <v>12</v>
      </c>
      <c r="J21" s="83"/>
      <c r="K21" s="83"/>
      <c r="L21" s="83"/>
      <c r="M21" s="83"/>
      <c r="N21" s="83"/>
      <c r="O21" s="38" t="s">
        <v>1700</v>
      </c>
      <c r="P21" s="83">
        <v>10</v>
      </c>
      <c r="Q21" s="83">
        <v>218.5</v>
      </c>
      <c r="R21" s="83">
        <v>218.5</v>
      </c>
      <c r="S21" s="38">
        <v>1</v>
      </c>
      <c r="T21" s="83">
        <v>95</v>
      </c>
      <c r="U21" s="84">
        <v>10</v>
      </c>
      <c r="V21" s="85">
        <v>7900</v>
      </c>
      <c r="W21" s="86"/>
      <c r="X21" s="86"/>
      <c r="Y21" s="86"/>
      <c r="Z21" s="272">
        <v>10</v>
      </c>
      <c r="AA21" s="272">
        <v>7900.1</v>
      </c>
      <c r="AB21" s="96">
        <f t="shared" si="2"/>
        <v>9.5</v>
      </c>
      <c r="AC21" s="68">
        <f t="shared" si="3"/>
        <v>949.98797483576152</v>
      </c>
      <c r="AD21" s="467">
        <f t="shared" si="4"/>
        <v>18.999759496715232</v>
      </c>
      <c r="AG21" s="69"/>
    </row>
    <row r="22" spans="1:33" s="40" customFormat="1" ht="13.5" thickBot="1" x14ac:dyDescent="0.35">
      <c r="A22" s="530"/>
      <c r="B22" s="70" t="s">
        <v>1704</v>
      </c>
      <c r="C22" s="71" t="s">
        <v>1707</v>
      </c>
      <c r="D22" s="531"/>
      <c r="E22" s="532"/>
      <c r="F22" s="38" t="s">
        <v>16</v>
      </c>
      <c r="G22" s="38">
        <v>790</v>
      </c>
      <c r="H22" s="423">
        <v>45460</v>
      </c>
      <c r="I22" s="83">
        <v>12</v>
      </c>
      <c r="J22" s="83"/>
      <c r="K22" s="83"/>
      <c r="L22" s="83"/>
      <c r="M22" s="83"/>
      <c r="N22" s="83"/>
      <c r="O22" s="38" t="s">
        <v>1700</v>
      </c>
      <c r="P22" s="83">
        <v>10</v>
      </c>
      <c r="Q22" s="83">
        <v>192.04</v>
      </c>
      <c r="R22" s="83">
        <v>192.04</v>
      </c>
      <c r="S22" s="38">
        <v>1</v>
      </c>
      <c r="T22" s="83">
        <v>98</v>
      </c>
      <c r="U22" s="84">
        <v>10</v>
      </c>
      <c r="V22" s="85">
        <v>7900</v>
      </c>
      <c r="W22" s="86"/>
      <c r="X22" s="86"/>
      <c r="Y22" s="86"/>
      <c r="Z22" s="272">
        <v>10.5</v>
      </c>
      <c r="AA22" s="493">
        <v>7951.8</v>
      </c>
      <c r="AB22" s="96">
        <f t="shared" si="2"/>
        <v>10.290000000000001</v>
      </c>
      <c r="AC22" s="68">
        <f t="shared" si="3"/>
        <v>1022.2968384516715</v>
      </c>
      <c r="AD22" s="467">
        <f t="shared" si="4"/>
        <v>20.44593676903343</v>
      </c>
      <c r="AE22" s="83"/>
      <c r="AG22" s="69"/>
    </row>
    <row r="23" spans="1:33" s="40" customFormat="1" ht="13.5" thickBot="1" x14ac:dyDescent="0.35">
      <c r="A23" s="530"/>
      <c r="B23" s="70" t="s">
        <v>1705</v>
      </c>
      <c r="C23" s="71" t="s">
        <v>1708</v>
      </c>
      <c r="D23" s="531"/>
      <c r="E23" s="532"/>
      <c r="F23" s="38" t="s">
        <v>16</v>
      </c>
      <c r="G23" s="38">
        <v>790</v>
      </c>
      <c r="H23" s="423">
        <v>45460</v>
      </c>
      <c r="I23" s="83">
        <v>12</v>
      </c>
      <c r="J23" s="83"/>
      <c r="K23" s="83"/>
      <c r="L23" s="83"/>
      <c r="M23" s="83"/>
      <c r="N23" s="83"/>
      <c r="O23" s="38" t="s">
        <v>1700</v>
      </c>
      <c r="P23" s="83">
        <v>10</v>
      </c>
      <c r="Q23" s="83">
        <v>203.29</v>
      </c>
      <c r="R23" s="83">
        <v>203.29</v>
      </c>
      <c r="S23" s="38">
        <v>1</v>
      </c>
      <c r="T23" s="83">
        <v>95</v>
      </c>
      <c r="U23" s="84">
        <v>10</v>
      </c>
      <c r="V23" s="85">
        <v>7900</v>
      </c>
      <c r="W23" s="86"/>
      <c r="X23" s="86"/>
      <c r="Y23" s="86"/>
      <c r="Z23" s="272">
        <v>55.5</v>
      </c>
      <c r="AA23" s="272">
        <v>15827.7</v>
      </c>
      <c r="AB23" s="96">
        <f t="shared" si="2"/>
        <v>52.724999999999994</v>
      </c>
      <c r="AC23" s="68">
        <f t="shared" si="3"/>
        <v>2631.6363084971281</v>
      </c>
      <c r="AD23" s="467">
        <f t="shared" si="4"/>
        <v>52.632726169942565</v>
      </c>
      <c r="AE23" s="83"/>
      <c r="AG23" s="69"/>
    </row>
    <row r="24" spans="1:33" s="40" customFormat="1" ht="13.5" thickBot="1" x14ac:dyDescent="0.35">
      <c r="A24" s="530"/>
      <c r="B24" s="70" t="s">
        <v>1706</v>
      </c>
      <c r="C24" s="71" t="s">
        <v>1709</v>
      </c>
      <c r="D24" s="531"/>
      <c r="E24" s="532"/>
      <c r="F24" s="38" t="s">
        <v>16</v>
      </c>
      <c r="G24" s="38">
        <v>790</v>
      </c>
      <c r="H24" s="423">
        <v>45460</v>
      </c>
      <c r="I24" s="151">
        <v>12</v>
      </c>
      <c r="J24" s="83"/>
      <c r="K24" s="83"/>
      <c r="L24" s="83"/>
      <c r="M24" s="83"/>
      <c r="N24" s="83"/>
      <c r="O24" s="38" t="s">
        <v>1700</v>
      </c>
      <c r="P24" s="83">
        <v>10</v>
      </c>
      <c r="Q24" s="83">
        <v>613.91</v>
      </c>
      <c r="R24" s="83">
        <v>613.91</v>
      </c>
      <c r="S24" s="38">
        <v>1</v>
      </c>
      <c r="T24" s="83">
        <v>98</v>
      </c>
      <c r="U24" s="84">
        <v>10</v>
      </c>
      <c r="V24" s="85">
        <v>7900</v>
      </c>
      <c r="W24" s="86"/>
      <c r="X24" s="86"/>
      <c r="Y24" s="86"/>
      <c r="Z24" s="272">
        <v>12.4</v>
      </c>
      <c r="AA24" s="272">
        <v>9566.2000000000007</v>
      </c>
      <c r="AB24" s="96">
        <f t="shared" si="2"/>
        <v>12.152000000000001</v>
      </c>
      <c r="AC24" s="68">
        <f t="shared" si="3"/>
        <v>1003.5416361773746</v>
      </c>
      <c r="AD24" s="467">
        <f t="shared" si="4"/>
        <v>20.070832723547493</v>
      </c>
      <c r="AE24" s="83"/>
      <c r="AG24" s="69"/>
    </row>
    <row r="25" spans="1:33" s="40" customFormat="1" ht="13.5" thickBot="1" x14ac:dyDescent="0.35">
      <c r="A25" s="71" t="s">
        <v>437</v>
      </c>
      <c r="B25" s="70" t="s">
        <v>1232</v>
      </c>
      <c r="C25" s="71" t="s">
        <v>125</v>
      </c>
      <c r="D25" s="88" t="s">
        <v>210</v>
      </c>
      <c r="E25" s="94" t="s">
        <v>209</v>
      </c>
      <c r="F25" s="38" t="s">
        <v>16</v>
      </c>
      <c r="G25" s="38">
        <v>790</v>
      </c>
      <c r="H25" s="418">
        <v>45671</v>
      </c>
      <c r="I25" s="38">
        <v>12</v>
      </c>
      <c r="J25" s="38">
        <v>2</v>
      </c>
      <c r="K25" s="38"/>
      <c r="L25" s="38">
        <f t="shared" ref="L25:L42" si="9">M25*30</f>
        <v>300</v>
      </c>
      <c r="M25" s="38">
        <f t="shared" ref="M25:M42" si="10">I25-J25</f>
        <v>10</v>
      </c>
      <c r="N25" s="16" t="str">
        <f t="shared" ref="N25:N57" ca="1" si="11">IF(K25="No", "Warning",IF(H25="","",IF(I25="","",IF((H25+L25)&lt;=$D$1, "Warning", ""))))</f>
        <v/>
      </c>
      <c r="O25" s="38" t="s">
        <v>1689</v>
      </c>
      <c r="P25" s="38">
        <v>10</v>
      </c>
      <c r="Q25" s="38">
        <v>236.27</v>
      </c>
      <c r="R25" s="38">
        <v>236.27</v>
      </c>
      <c r="S25" s="38">
        <v>1</v>
      </c>
      <c r="T25" s="38">
        <v>99.8</v>
      </c>
      <c r="U25" s="43">
        <f t="shared" ref="U25:U42" si="12">(P25*1000*Q25*100)/(S25*1000*R25*T25)</f>
        <v>10.020040080160321</v>
      </c>
      <c r="V25" s="38">
        <f t="shared" ref="V25:V42" si="13">10*G25*P25/10</f>
        <v>7900</v>
      </c>
      <c r="W25" s="43"/>
      <c r="X25" s="43"/>
      <c r="Y25" s="42"/>
      <c r="Z25" s="268">
        <v>10</v>
      </c>
      <c r="AA25" s="246">
        <v>7916.4</v>
      </c>
      <c r="AB25" s="67">
        <f t="shared" si="2"/>
        <v>9.98</v>
      </c>
      <c r="AC25" s="68">
        <f t="shared" si="3"/>
        <v>995.93249456823821</v>
      </c>
      <c r="AD25" s="467">
        <f t="shared" si="4"/>
        <v>19.918649891364765</v>
      </c>
      <c r="AE25" s="38">
        <v>6.1</v>
      </c>
      <c r="AG25" s="69"/>
    </row>
    <row r="26" spans="1:33" s="40" customFormat="1" ht="13.5" thickBot="1" x14ac:dyDescent="0.35">
      <c r="A26" s="71" t="s">
        <v>929</v>
      </c>
      <c r="B26" s="70" t="s">
        <v>1233</v>
      </c>
      <c r="C26" s="71" t="s">
        <v>308</v>
      </c>
      <c r="D26" s="88" t="s">
        <v>242</v>
      </c>
      <c r="E26" s="94" t="s">
        <v>209</v>
      </c>
      <c r="F26" s="38" t="s">
        <v>16</v>
      </c>
      <c r="G26" s="38">
        <v>790</v>
      </c>
      <c r="H26" s="418">
        <v>45475</v>
      </c>
      <c r="I26" s="38">
        <v>12</v>
      </c>
      <c r="J26" s="38">
        <v>2</v>
      </c>
      <c r="K26" s="38"/>
      <c r="L26" s="38">
        <f t="shared" si="9"/>
        <v>300</v>
      </c>
      <c r="M26" s="38">
        <f t="shared" si="10"/>
        <v>10</v>
      </c>
      <c r="N26" s="16" t="str">
        <f t="shared" ca="1" si="11"/>
        <v/>
      </c>
      <c r="O26" s="38" t="s">
        <v>1728</v>
      </c>
      <c r="P26" s="38">
        <v>10</v>
      </c>
      <c r="Q26" s="38">
        <v>252.27</v>
      </c>
      <c r="R26" s="38">
        <v>252.27</v>
      </c>
      <c r="S26" s="38">
        <v>1</v>
      </c>
      <c r="T26" s="38">
        <v>100</v>
      </c>
      <c r="U26" s="43">
        <f t="shared" si="12"/>
        <v>10</v>
      </c>
      <c r="V26" s="38">
        <f t="shared" si="13"/>
        <v>7900</v>
      </c>
      <c r="W26" s="43"/>
      <c r="X26" s="43"/>
      <c r="Y26" s="42"/>
      <c r="Z26" s="246">
        <v>10</v>
      </c>
      <c r="AA26" s="246">
        <v>7901.4</v>
      </c>
      <c r="AB26" s="67">
        <f t="shared" si="2"/>
        <v>10</v>
      </c>
      <c r="AC26" s="68">
        <f t="shared" si="3"/>
        <v>999.82281620978563</v>
      </c>
      <c r="AD26" s="467">
        <f t="shared" si="4"/>
        <v>19.996456324195712</v>
      </c>
      <c r="AE26" s="38">
        <v>6.1</v>
      </c>
      <c r="AG26" s="69"/>
    </row>
    <row r="27" spans="1:33" s="40" customFormat="1" ht="13.5" thickBot="1" x14ac:dyDescent="0.35">
      <c r="A27" s="71" t="s">
        <v>2140</v>
      </c>
      <c r="B27" s="70" t="s">
        <v>1234</v>
      </c>
      <c r="C27" s="71" t="s">
        <v>119</v>
      </c>
      <c r="D27" s="88" t="s">
        <v>168</v>
      </c>
      <c r="E27" s="94" t="s">
        <v>166</v>
      </c>
      <c r="F27" s="38" t="s">
        <v>16</v>
      </c>
      <c r="G27" s="38">
        <v>790</v>
      </c>
      <c r="H27" s="418">
        <v>45687</v>
      </c>
      <c r="I27" s="38">
        <v>6</v>
      </c>
      <c r="J27" s="38">
        <v>2</v>
      </c>
      <c r="K27" s="38"/>
      <c r="L27" s="38">
        <f t="shared" si="9"/>
        <v>120</v>
      </c>
      <c r="M27" s="38">
        <f t="shared" si="10"/>
        <v>4</v>
      </c>
      <c r="N27" s="16" t="str">
        <f t="shared" ca="1" si="11"/>
        <v/>
      </c>
      <c r="O27" s="38" t="s">
        <v>1924</v>
      </c>
      <c r="P27" s="38">
        <v>10</v>
      </c>
      <c r="Q27" s="38">
        <v>252.34</v>
      </c>
      <c r="R27" s="38">
        <v>252.34</v>
      </c>
      <c r="S27" s="38">
        <v>1</v>
      </c>
      <c r="T27" s="38">
        <v>100</v>
      </c>
      <c r="U27" s="43">
        <f t="shared" si="12"/>
        <v>10</v>
      </c>
      <c r="V27" s="38">
        <f t="shared" si="13"/>
        <v>7900</v>
      </c>
      <c r="W27" s="43"/>
      <c r="X27" s="43"/>
      <c r="Y27" s="42"/>
      <c r="Z27" s="246">
        <v>10.3</v>
      </c>
      <c r="AA27" s="246">
        <v>7954.1</v>
      </c>
      <c r="AB27" s="67">
        <f t="shared" si="2"/>
        <v>10.3</v>
      </c>
      <c r="AC27" s="68">
        <f t="shared" si="3"/>
        <v>1022.9944305452533</v>
      </c>
      <c r="AD27" s="467">
        <f t="shared" si="4"/>
        <v>20.459888610905068</v>
      </c>
      <c r="AE27" s="38">
        <v>3</v>
      </c>
      <c r="AG27" s="69"/>
    </row>
    <row r="28" spans="1:33" s="40" customFormat="1" ht="13.5" thickBot="1" x14ac:dyDescent="0.35">
      <c r="A28" s="71" t="s">
        <v>930</v>
      </c>
      <c r="B28" s="70" t="s">
        <v>1237</v>
      </c>
      <c r="C28" s="71" t="s">
        <v>214</v>
      </c>
      <c r="D28" s="88" t="s">
        <v>213</v>
      </c>
      <c r="E28" s="94" t="s">
        <v>95</v>
      </c>
      <c r="F28" s="38" t="s">
        <v>16</v>
      </c>
      <c r="G28" s="38">
        <v>790</v>
      </c>
      <c r="H28" s="418">
        <v>45671</v>
      </c>
      <c r="I28" s="38">
        <v>12</v>
      </c>
      <c r="J28" s="38">
        <v>2</v>
      </c>
      <c r="K28" s="38"/>
      <c r="L28" s="38">
        <f t="shared" si="9"/>
        <v>300</v>
      </c>
      <c r="M28" s="38">
        <f t="shared" si="10"/>
        <v>10</v>
      </c>
      <c r="N28" s="16" t="str">
        <f t="shared" ca="1" si="11"/>
        <v/>
      </c>
      <c r="O28" s="38" t="s">
        <v>1689</v>
      </c>
      <c r="P28" s="38">
        <v>10</v>
      </c>
      <c r="Q28" s="38">
        <v>405.3</v>
      </c>
      <c r="R28" s="38">
        <v>324.39</v>
      </c>
      <c r="S28" s="38">
        <v>1</v>
      </c>
      <c r="T28" s="38">
        <v>100</v>
      </c>
      <c r="U28" s="43">
        <f t="shared" si="12"/>
        <v>12.494219920466106</v>
      </c>
      <c r="V28" s="38">
        <f t="shared" si="13"/>
        <v>7900</v>
      </c>
      <c r="W28" s="43"/>
      <c r="X28" s="43"/>
      <c r="Y28" s="42"/>
      <c r="Z28" s="268">
        <v>10</v>
      </c>
      <c r="AA28" s="268">
        <v>6341.9</v>
      </c>
      <c r="AB28" s="67">
        <f t="shared" si="2"/>
        <v>8.0037009622501856</v>
      </c>
      <c r="AC28" s="68">
        <f t="shared" si="3"/>
        <v>997.00779895262417</v>
      </c>
      <c r="AD28" s="467">
        <f t="shared" si="4"/>
        <v>19.940155979052484</v>
      </c>
      <c r="AE28" s="38">
        <v>6.1</v>
      </c>
      <c r="AG28" s="69"/>
    </row>
    <row r="29" spans="1:33" s="40" customFormat="1" ht="13.5" thickBot="1" x14ac:dyDescent="0.35">
      <c r="A29" s="71" t="s">
        <v>931</v>
      </c>
      <c r="B29" s="70" t="s">
        <v>1236</v>
      </c>
      <c r="C29" s="71" t="s">
        <v>201</v>
      </c>
      <c r="D29" s="88" t="s">
        <v>479</v>
      </c>
      <c r="E29" s="94" t="s">
        <v>200</v>
      </c>
      <c r="F29" s="38" t="s">
        <v>16</v>
      </c>
      <c r="G29" s="38">
        <v>790</v>
      </c>
      <c r="H29" s="418">
        <v>45475</v>
      </c>
      <c r="I29" s="38">
        <v>12</v>
      </c>
      <c r="J29" s="38">
        <v>2</v>
      </c>
      <c r="K29" s="38"/>
      <c r="L29" s="38">
        <f t="shared" si="9"/>
        <v>300</v>
      </c>
      <c r="M29" s="38">
        <f t="shared" si="10"/>
        <v>10</v>
      </c>
      <c r="N29" s="16" t="str">
        <f t="shared" ca="1" si="11"/>
        <v/>
      </c>
      <c r="O29" s="38" t="s">
        <v>1728</v>
      </c>
      <c r="P29" s="38">
        <v>5</v>
      </c>
      <c r="Q29" s="38">
        <v>419.9</v>
      </c>
      <c r="R29" s="38">
        <v>321.89999999999998</v>
      </c>
      <c r="S29" s="38">
        <v>1</v>
      </c>
      <c r="T29" s="38">
        <v>99.6</v>
      </c>
      <c r="U29" s="43">
        <f t="shared" si="12"/>
        <v>6.5484054889954351</v>
      </c>
      <c r="V29" s="38">
        <f t="shared" si="13"/>
        <v>3950</v>
      </c>
      <c r="W29" s="43"/>
      <c r="X29" s="43"/>
      <c r="Y29" s="42"/>
      <c r="Z29" s="268">
        <v>6.5</v>
      </c>
      <c r="AA29" s="268">
        <v>3951.5</v>
      </c>
      <c r="AB29" s="67">
        <f t="shared" si="2"/>
        <v>4.963040247678018</v>
      </c>
      <c r="AC29" s="68">
        <f t="shared" si="3"/>
        <v>992.23125285730339</v>
      </c>
      <c r="AD29" s="467">
        <f t="shared" si="4"/>
        <v>19.844625057146068</v>
      </c>
      <c r="AE29" s="38">
        <v>6.1</v>
      </c>
      <c r="AG29" s="69"/>
    </row>
    <row r="30" spans="1:33" s="40" customFormat="1" ht="13.5" thickBot="1" x14ac:dyDescent="0.35">
      <c r="A30" s="71" t="s">
        <v>438</v>
      </c>
      <c r="B30" s="70" t="s">
        <v>1238</v>
      </c>
      <c r="C30" s="71" t="s">
        <v>126</v>
      </c>
      <c r="D30" s="88" t="s">
        <v>161</v>
      </c>
      <c r="E30" s="94" t="s">
        <v>162</v>
      </c>
      <c r="F30" s="38" t="s">
        <v>16</v>
      </c>
      <c r="G30" s="38">
        <v>790</v>
      </c>
      <c r="H30" s="418">
        <v>45475</v>
      </c>
      <c r="I30" s="78">
        <v>12</v>
      </c>
      <c r="J30" s="38">
        <v>2</v>
      </c>
      <c r="K30" s="38"/>
      <c r="L30" s="38">
        <f t="shared" si="9"/>
        <v>300</v>
      </c>
      <c r="M30" s="38">
        <f t="shared" si="10"/>
        <v>10</v>
      </c>
      <c r="N30" s="16" t="str">
        <f t="shared" ca="1" si="11"/>
        <v/>
      </c>
      <c r="O30" s="38" t="s">
        <v>1670</v>
      </c>
      <c r="P30" s="38">
        <v>10</v>
      </c>
      <c r="Q30" s="38">
        <v>299.36</v>
      </c>
      <c r="R30" s="38">
        <v>299.36</v>
      </c>
      <c r="S30" s="38">
        <v>1</v>
      </c>
      <c r="T30" s="38">
        <v>100</v>
      </c>
      <c r="U30" s="43">
        <f t="shared" si="12"/>
        <v>10</v>
      </c>
      <c r="V30" s="38">
        <f t="shared" si="13"/>
        <v>7900</v>
      </c>
      <c r="W30" s="43"/>
      <c r="X30" s="43"/>
      <c r="Y30" s="42"/>
      <c r="Z30" s="246" t="s">
        <v>331</v>
      </c>
      <c r="AA30" s="246" t="s">
        <v>331</v>
      </c>
      <c r="AB30" s="67" t="e">
        <f t="shared" si="2"/>
        <v>#VALUE!</v>
      </c>
      <c r="AC30" s="68" t="e">
        <f t="shared" si="3"/>
        <v>#VALUE!</v>
      </c>
      <c r="AD30" s="467" t="e">
        <f t="shared" si="4"/>
        <v>#VALUE!</v>
      </c>
      <c r="AE30" s="38">
        <v>6.1</v>
      </c>
      <c r="AF30" s="40" t="s">
        <v>1989</v>
      </c>
      <c r="AG30" s="69"/>
    </row>
    <row r="31" spans="1:33" s="40" customFormat="1" ht="13.5" thickBot="1" x14ac:dyDescent="0.35">
      <c r="A31" s="71" t="s">
        <v>933</v>
      </c>
      <c r="B31" s="70" t="s">
        <v>1241</v>
      </c>
      <c r="C31" s="71" t="s">
        <v>2020</v>
      </c>
      <c r="D31" s="88" t="s">
        <v>273</v>
      </c>
      <c r="E31" s="94" t="s">
        <v>274</v>
      </c>
      <c r="F31" s="38" t="s">
        <v>16</v>
      </c>
      <c r="G31" s="38">
        <v>790</v>
      </c>
      <c r="H31" s="418">
        <v>45685</v>
      </c>
      <c r="I31" s="38">
        <v>12</v>
      </c>
      <c r="J31" s="38">
        <v>2</v>
      </c>
      <c r="K31" s="38"/>
      <c r="L31" s="38">
        <f t="shared" si="9"/>
        <v>300</v>
      </c>
      <c r="M31" s="38">
        <f t="shared" si="10"/>
        <v>10</v>
      </c>
      <c r="N31" s="16" t="str">
        <f t="shared" ca="1" si="11"/>
        <v/>
      </c>
      <c r="O31" s="38" t="s">
        <v>1526</v>
      </c>
      <c r="P31" s="38">
        <v>5</v>
      </c>
      <c r="Q31" s="38">
        <v>263.38</v>
      </c>
      <c r="R31" s="38">
        <v>263.38</v>
      </c>
      <c r="S31" s="38">
        <v>1</v>
      </c>
      <c r="T31" s="38">
        <v>99.9</v>
      </c>
      <c r="U31" s="43">
        <f t="shared" si="12"/>
        <v>5.005005005005005</v>
      </c>
      <c r="V31" s="38">
        <f t="shared" si="13"/>
        <v>3950</v>
      </c>
      <c r="W31" s="43"/>
      <c r="X31" s="43"/>
      <c r="Y31" s="42"/>
      <c r="Z31" s="363">
        <v>10.199999999999999</v>
      </c>
      <c r="AA31" s="268">
        <v>7896.5</v>
      </c>
      <c r="AB31" s="67">
        <f t="shared" si="2"/>
        <v>10.1898</v>
      </c>
      <c r="AC31" s="68">
        <f t="shared" si="3"/>
        <v>1019.4316469321851</v>
      </c>
      <c r="AD31" s="467">
        <f t="shared" si="4"/>
        <v>20.388632938643703</v>
      </c>
      <c r="AE31" s="38">
        <v>6.1</v>
      </c>
      <c r="AG31" s="69"/>
    </row>
    <row r="32" spans="1:33" s="40" customFormat="1" ht="13.5" thickBot="1" x14ac:dyDescent="0.35">
      <c r="A32" s="71" t="s">
        <v>934</v>
      </c>
      <c r="B32" s="70" t="s">
        <v>1534</v>
      </c>
      <c r="C32" s="71" t="s">
        <v>190</v>
      </c>
      <c r="D32" s="88" t="s">
        <v>192</v>
      </c>
      <c r="E32" s="94" t="s">
        <v>191</v>
      </c>
      <c r="F32" s="38" t="s">
        <v>16</v>
      </c>
      <c r="G32" s="38">
        <v>790</v>
      </c>
      <c r="H32" s="418">
        <v>45687</v>
      </c>
      <c r="I32" s="78">
        <v>6</v>
      </c>
      <c r="J32" s="38">
        <v>2</v>
      </c>
      <c r="K32" s="38"/>
      <c r="L32" s="38">
        <f t="shared" si="9"/>
        <v>120</v>
      </c>
      <c r="M32" s="38">
        <f t="shared" si="10"/>
        <v>4</v>
      </c>
      <c r="N32" s="16" t="str">
        <f t="shared" ca="1" si="11"/>
        <v/>
      </c>
      <c r="O32" s="38" t="s">
        <v>1924</v>
      </c>
      <c r="P32" s="38">
        <v>10</v>
      </c>
      <c r="Q32" s="38">
        <v>392.46</v>
      </c>
      <c r="R32" s="38">
        <v>392.46</v>
      </c>
      <c r="S32" s="38">
        <v>1</v>
      </c>
      <c r="T32" s="38">
        <v>99.18</v>
      </c>
      <c r="U32" s="43">
        <f t="shared" si="12"/>
        <v>10.082677959265981</v>
      </c>
      <c r="V32" s="38">
        <f t="shared" si="13"/>
        <v>7900</v>
      </c>
      <c r="W32" s="43"/>
      <c r="X32" s="43"/>
      <c r="Y32" s="42"/>
      <c r="Z32" s="363">
        <v>9.6</v>
      </c>
      <c r="AA32" s="246">
        <v>7898.2</v>
      </c>
      <c r="AB32" s="67">
        <f t="shared" si="2"/>
        <v>9.5212799999999991</v>
      </c>
      <c r="AC32" s="68">
        <f t="shared" si="3"/>
        <v>952.34498999772097</v>
      </c>
      <c r="AD32" s="467">
        <f t="shared" si="4"/>
        <v>19.046899799954421</v>
      </c>
      <c r="AE32" s="38">
        <v>3</v>
      </c>
      <c r="AG32" s="69"/>
    </row>
    <row r="33" spans="1:33" s="40" customFormat="1" ht="13" x14ac:dyDescent="0.3">
      <c r="A33" s="71" t="s">
        <v>481</v>
      </c>
      <c r="B33" s="832" t="s">
        <v>1245</v>
      </c>
      <c r="C33" s="830" t="s">
        <v>480</v>
      </c>
      <c r="D33" s="88" t="s">
        <v>145</v>
      </c>
      <c r="E33" s="94" t="s">
        <v>141</v>
      </c>
      <c r="F33" s="38" t="s">
        <v>16</v>
      </c>
      <c r="G33" s="38">
        <v>790</v>
      </c>
      <c r="H33" s="418">
        <v>45475</v>
      </c>
      <c r="I33" s="38">
        <v>12</v>
      </c>
      <c r="J33" s="38">
        <v>2</v>
      </c>
      <c r="K33" s="38"/>
      <c r="L33" s="38">
        <f t="shared" si="9"/>
        <v>300</v>
      </c>
      <c r="M33" s="38">
        <f t="shared" si="10"/>
        <v>10</v>
      </c>
      <c r="N33" s="16" t="str">
        <f t="shared" ca="1" si="11"/>
        <v/>
      </c>
      <c r="O33" s="38" t="s">
        <v>1728</v>
      </c>
      <c r="P33" s="38">
        <v>10</v>
      </c>
      <c r="Q33" s="38">
        <v>318.13</v>
      </c>
      <c r="R33" s="38">
        <v>295.14</v>
      </c>
      <c r="S33" s="38">
        <v>1</v>
      </c>
      <c r="T33" s="38">
        <v>100</v>
      </c>
      <c r="U33" s="43">
        <f t="shared" si="12"/>
        <v>10.778952361591109</v>
      </c>
      <c r="V33" s="38">
        <f t="shared" si="13"/>
        <v>7900</v>
      </c>
      <c r="W33" s="43"/>
      <c r="X33" s="43"/>
      <c r="Y33" s="42"/>
      <c r="Z33" s="363">
        <v>10.8</v>
      </c>
      <c r="AA33" s="246">
        <v>7900.6</v>
      </c>
      <c r="AB33" s="67">
        <f t="shared" si="2"/>
        <v>10.019526608619119</v>
      </c>
      <c r="AC33" s="68">
        <f t="shared" si="3"/>
        <v>1001.8765689705976</v>
      </c>
      <c r="AD33" s="467">
        <f t="shared" si="4"/>
        <v>20.037531379411952</v>
      </c>
      <c r="AE33" s="38">
        <v>6.1</v>
      </c>
      <c r="AG33" s="69"/>
    </row>
    <row r="34" spans="1:33" s="40" customFormat="1" ht="13" x14ac:dyDescent="0.3">
      <c r="A34" s="71" t="s">
        <v>897</v>
      </c>
      <c r="B34" s="830" t="s">
        <v>1251</v>
      </c>
      <c r="C34" s="830" t="s">
        <v>305</v>
      </c>
      <c r="D34" s="88" t="s">
        <v>269</v>
      </c>
      <c r="E34" s="94" t="s">
        <v>141</v>
      </c>
      <c r="F34" s="38" t="s">
        <v>16</v>
      </c>
      <c r="G34" s="38">
        <v>790</v>
      </c>
      <c r="H34" s="418">
        <v>45685</v>
      </c>
      <c r="I34" s="38">
        <v>12</v>
      </c>
      <c r="J34" s="38">
        <v>2</v>
      </c>
      <c r="K34" s="38"/>
      <c r="L34" s="38">
        <f t="shared" si="9"/>
        <v>300</v>
      </c>
      <c r="M34" s="38">
        <f t="shared" si="10"/>
        <v>10</v>
      </c>
      <c r="N34" s="16" t="str">
        <f t="shared" ca="1" si="11"/>
        <v/>
      </c>
      <c r="O34" s="38" t="s">
        <v>1526</v>
      </c>
      <c r="P34" s="38">
        <v>10</v>
      </c>
      <c r="Q34" s="38">
        <v>312.14999999999998</v>
      </c>
      <c r="R34" s="38">
        <v>312.14999999999998</v>
      </c>
      <c r="S34" s="38">
        <v>1</v>
      </c>
      <c r="T34" s="38">
        <v>99</v>
      </c>
      <c r="U34" s="43">
        <f t="shared" si="12"/>
        <v>10.1010101010101</v>
      </c>
      <c r="V34" s="38">
        <f t="shared" si="13"/>
        <v>7900</v>
      </c>
      <c r="W34" s="43"/>
      <c r="X34" s="43"/>
      <c r="Y34" s="42"/>
      <c r="Z34" s="363">
        <v>1</v>
      </c>
      <c r="AA34" s="246">
        <v>792.1</v>
      </c>
      <c r="AB34" s="67">
        <f t="shared" si="2"/>
        <v>0.9900000000000001</v>
      </c>
      <c r="AC34" s="68">
        <f t="shared" si="3"/>
        <v>987.37533139755089</v>
      </c>
      <c r="AD34" s="467">
        <f t="shared" si="4"/>
        <v>19.747506627951019</v>
      </c>
      <c r="AE34" s="38">
        <v>6.1</v>
      </c>
      <c r="AG34" s="69"/>
    </row>
    <row r="35" spans="1:33" s="40" customFormat="1" ht="13.5" thickBot="1" x14ac:dyDescent="0.35">
      <c r="A35" s="71"/>
      <c r="B35" s="833" t="s">
        <v>2071</v>
      </c>
      <c r="C35" s="834" t="s">
        <v>2072</v>
      </c>
      <c r="E35" s="94"/>
      <c r="F35" s="38"/>
      <c r="G35" s="38"/>
      <c r="H35" s="418"/>
      <c r="I35" s="38"/>
      <c r="J35" s="38"/>
      <c r="K35" s="38"/>
      <c r="L35" s="38"/>
      <c r="M35" s="38"/>
      <c r="N35" s="16"/>
      <c r="O35" s="38"/>
      <c r="P35" s="38"/>
      <c r="Q35" s="38"/>
      <c r="R35" s="38"/>
      <c r="S35" s="38"/>
      <c r="T35" s="38"/>
      <c r="U35" s="43"/>
      <c r="V35" s="38"/>
      <c r="W35" s="43"/>
      <c r="X35" s="43"/>
      <c r="Y35" s="42"/>
      <c r="Z35" s="363"/>
      <c r="AA35" s="246"/>
      <c r="AB35" s="67"/>
      <c r="AC35" s="68"/>
      <c r="AD35" s="467"/>
      <c r="AE35" s="38"/>
      <c r="AG35" s="69"/>
    </row>
    <row r="36" spans="1:33" s="40" customFormat="1" ht="13" x14ac:dyDescent="0.3">
      <c r="A36" s="71" t="s">
        <v>936</v>
      </c>
      <c r="B36" s="832" t="s">
        <v>1253</v>
      </c>
      <c r="C36" s="830" t="s">
        <v>483</v>
      </c>
      <c r="D36" s="88" t="s">
        <v>484</v>
      </c>
      <c r="E36" s="94" t="s">
        <v>172</v>
      </c>
      <c r="F36" s="38" t="s">
        <v>16</v>
      </c>
      <c r="G36" s="38">
        <v>790</v>
      </c>
      <c r="H36" s="418">
        <v>45685</v>
      </c>
      <c r="I36" s="38">
        <v>12</v>
      </c>
      <c r="J36" s="38">
        <v>2</v>
      </c>
      <c r="K36" s="38"/>
      <c r="L36" s="38">
        <f t="shared" si="9"/>
        <v>300</v>
      </c>
      <c r="M36" s="38">
        <f t="shared" si="10"/>
        <v>10</v>
      </c>
      <c r="N36" s="16" t="str">
        <f t="shared" ca="1" si="11"/>
        <v/>
      </c>
      <c r="O36" s="38" t="s">
        <v>1526</v>
      </c>
      <c r="P36" s="38">
        <v>10</v>
      </c>
      <c r="Q36" s="38">
        <v>450.98</v>
      </c>
      <c r="R36" s="38">
        <v>414.5</v>
      </c>
      <c r="S36" s="38">
        <v>1</v>
      </c>
      <c r="T36" s="38">
        <v>100</v>
      </c>
      <c r="U36" s="43">
        <f t="shared" si="12"/>
        <v>10.880096501809408</v>
      </c>
      <c r="V36" s="38">
        <f t="shared" si="13"/>
        <v>7900</v>
      </c>
      <c r="W36" s="43"/>
      <c r="X36" s="43"/>
      <c r="Y36" s="42"/>
      <c r="Z36" s="363">
        <v>11.5</v>
      </c>
      <c r="AA36" s="246">
        <v>7936.6</v>
      </c>
      <c r="AB36" s="67">
        <f t="shared" si="2"/>
        <v>10.569759191094949</v>
      </c>
      <c r="AC36" s="68">
        <f t="shared" si="3"/>
        <v>1052.1016255027353</v>
      </c>
      <c r="AD36" s="467">
        <f t="shared" si="4"/>
        <v>21.042032510054707</v>
      </c>
      <c r="AE36" s="38">
        <v>6.1</v>
      </c>
      <c r="AG36" s="69"/>
    </row>
    <row r="37" spans="1:33" s="40" customFormat="1" ht="13.5" thickBot="1" x14ac:dyDescent="0.35">
      <c r="A37" s="71" t="s">
        <v>937</v>
      </c>
      <c r="B37" s="830" t="s">
        <v>1254</v>
      </c>
      <c r="C37" s="830" t="s">
        <v>118</v>
      </c>
      <c r="D37" s="88" t="s">
        <v>167</v>
      </c>
      <c r="E37" s="94" t="s">
        <v>166</v>
      </c>
      <c r="F37" s="38" t="s">
        <v>16</v>
      </c>
      <c r="G37" s="38">
        <v>790</v>
      </c>
      <c r="H37" s="418">
        <v>45685</v>
      </c>
      <c r="I37" s="78">
        <v>12</v>
      </c>
      <c r="J37" s="38">
        <v>2</v>
      </c>
      <c r="K37" s="38"/>
      <c r="L37" s="38">
        <f t="shared" si="9"/>
        <v>300</v>
      </c>
      <c r="M37" s="38">
        <f t="shared" si="10"/>
        <v>10</v>
      </c>
      <c r="N37" s="16" t="str">
        <f t="shared" ca="1" si="11"/>
        <v/>
      </c>
      <c r="O37" s="38" t="s">
        <v>1526</v>
      </c>
      <c r="P37" s="38">
        <v>10</v>
      </c>
      <c r="Q37" s="38">
        <v>337.45</v>
      </c>
      <c r="R37" s="38">
        <v>337.45</v>
      </c>
      <c r="S37" s="38">
        <v>1</v>
      </c>
      <c r="T37" s="38">
        <v>99</v>
      </c>
      <c r="U37" s="43">
        <f t="shared" si="12"/>
        <v>10.1010101010101</v>
      </c>
      <c r="V37" s="38">
        <f t="shared" si="13"/>
        <v>7900</v>
      </c>
      <c r="W37" s="43"/>
      <c r="X37" s="43"/>
      <c r="Y37" s="42"/>
      <c r="Z37" s="268">
        <v>12.1</v>
      </c>
      <c r="AA37" s="268">
        <v>7996.1</v>
      </c>
      <c r="AB37" s="67">
        <f t="shared" si="2"/>
        <v>11.978999999999997</v>
      </c>
      <c r="AC37" s="68">
        <f t="shared" si="3"/>
        <v>1183.5032078138092</v>
      </c>
      <c r="AD37" s="467">
        <f t="shared" si="4"/>
        <v>23.670064156276187</v>
      </c>
      <c r="AE37" s="38">
        <v>6.1</v>
      </c>
      <c r="AG37" s="69"/>
    </row>
    <row r="38" spans="1:33" s="40" customFormat="1" ht="13.5" thickBot="1" x14ac:dyDescent="0.35">
      <c r="A38" s="71" t="s">
        <v>2141</v>
      </c>
      <c r="B38" s="832" t="s">
        <v>1255</v>
      </c>
      <c r="C38" s="830" t="s">
        <v>485</v>
      </c>
      <c r="D38" s="88" t="s">
        <v>206</v>
      </c>
      <c r="E38" s="94" t="s">
        <v>174</v>
      </c>
      <c r="F38" s="38" t="s">
        <v>16</v>
      </c>
      <c r="G38" s="38">
        <v>790</v>
      </c>
      <c r="H38" s="418">
        <v>45687</v>
      </c>
      <c r="I38" s="38">
        <v>6</v>
      </c>
      <c r="J38" s="38">
        <v>2</v>
      </c>
      <c r="K38" s="38"/>
      <c r="L38" s="38">
        <f t="shared" si="9"/>
        <v>120</v>
      </c>
      <c r="M38" s="38">
        <f t="shared" si="10"/>
        <v>4</v>
      </c>
      <c r="N38" s="16" t="str">
        <f t="shared" ca="1" si="11"/>
        <v/>
      </c>
      <c r="O38" s="38" t="s">
        <v>1924</v>
      </c>
      <c r="P38" s="38">
        <v>10</v>
      </c>
      <c r="Q38" s="38">
        <v>345.79</v>
      </c>
      <c r="R38" s="38">
        <v>309.33999999999997</v>
      </c>
      <c r="S38" s="38">
        <v>1</v>
      </c>
      <c r="T38" s="38">
        <v>99.9</v>
      </c>
      <c r="U38" s="43">
        <f t="shared" si="12"/>
        <v>11.189504627146057</v>
      </c>
      <c r="V38" s="38">
        <f t="shared" si="13"/>
        <v>7900</v>
      </c>
      <c r="W38" s="43"/>
      <c r="X38" s="43"/>
      <c r="Y38" s="42"/>
      <c r="Z38" s="246">
        <v>11.2</v>
      </c>
      <c r="AA38" s="246">
        <v>7969.9</v>
      </c>
      <c r="AB38" s="67">
        <f t="shared" si="2"/>
        <v>10.009379658174034</v>
      </c>
      <c r="AC38" s="68">
        <f t="shared" si="3"/>
        <v>992.15924038664059</v>
      </c>
      <c r="AD38" s="467">
        <f t="shared" si="4"/>
        <v>19.843184807732815</v>
      </c>
      <c r="AE38" s="38">
        <v>3</v>
      </c>
      <c r="AG38" s="69"/>
    </row>
    <row r="39" spans="1:33" s="40" customFormat="1" ht="13.5" thickBot="1" x14ac:dyDescent="0.35">
      <c r="A39" s="71" t="s">
        <v>938</v>
      </c>
      <c r="B39" s="832" t="s">
        <v>1256</v>
      </c>
      <c r="C39" s="830" t="s">
        <v>486</v>
      </c>
      <c r="D39" s="88" t="s">
        <v>487</v>
      </c>
      <c r="E39" s="94" t="s">
        <v>148</v>
      </c>
      <c r="F39" s="38" t="s">
        <v>16</v>
      </c>
      <c r="G39" s="38">
        <v>790</v>
      </c>
      <c r="H39" s="418">
        <v>45685</v>
      </c>
      <c r="I39" s="38">
        <v>12</v>
      </c>
      <c r="J39" s="38">
        <v>2</v>
      </c>
      <c r="K39" s="38"/>
      <c r="L39" s="38">
        <f t="shared" si="9"/>
        <v>300</v>
      </c>
      <c r="M39" s="38">
        <f t="shared" si="10"/>
        <v>10</v>
      </c>
      <c r="N39" s="16" t="str">
        <f t="shared" ca="1" si="11"/>
        <v/>
      </c>
      <c r="O39" s="38" t="s">
        <v>1526</v>
      </c>
      <c r="P39" s="38">
        <v>10</v>
      </c>
      <c r="Q39" s="38">
        <v>433.45</v>
      </c>
      <c r="R39" s="38">
        <v>411.46</v>
      </c>
      <c r="S39" s="38">
        <v>1</v>
      </c>
      <c r="T39" s="38">
        <v>100</v>
      </c>
      <c r="U39" s="43">
        <f t="shared" si="12"/>
        <v>10.534438341515578</v>
      </c>
      <c r="V39" s="38">
        <f t="shared" si="13"/>
        <v>7900</v>
      </c>
      <c r="W39" s="43"/>
      <c r="X39" s="43"/>
      <c r="Y39" s="42"/>
      <c r="Z39" s="246">
        <v>10.3</v>
      </c>
      <c r="AA39" s="246">
        <v>7919.1</v>
      </c>
      <c r="AB39" s="67">
        <f t="shared" ref="AB39:AB70" si="14">(Z39*T39*R39*S39)/(100*Q39)</f>
        <v>9.7774553004960207</v>
      </c>
      <c r="AC39" s="68">
        <f t="shared" ref="AC39:AC70" si="15">(AB39*1000*0.79*1000)/AA39</f>
        <v>975.38731514842027</v>
      </c>
      <c r="AD39" s="467">
        <f t="shared" ref="AD39:AD70" si="16">(0.2*AC39)/10</f>
        <v>19.507746302968407</v>
      </c>
      <c r="AE39" s="38">
        <v>6.1</v>
      </c>
      <c r="AG39" s="69"/>
    </row>
    <row r="40" spans="1:33" s="40" customFormat="1" ht="13.5" thickBot="1" x14ac:dyDescent="0.35">
      <c r="A40" s="71" t="s">
        <v>939</v>
      </c>
      <c r="B40" s="832" t="s">
        <v>1257</v>
      </c>
      <c r="C40" s="830" t="s">
        <v>133</v>
      </c>
      <c r="D40" s="89" t="s">
        <v>488</v>
      </c>
      <c r="E40" s="94" t="s">
        <v>151</v>
      </c>
      <c r="F40" s="38" t="s">
        <v>16</v>
      </c>
      <c r="G40" s="38">
        <v>790</v>
      </c>
      <c r="H40" s="418">
        <v>45685</v>
      </c>
      <c r="I40" s="78">
        <v>12</v>
      </c>
      <c r="J40" s="38">
        <v>2</v>
      </c>
      <c r="K40" s="38"/>
      <c r="L40" s="38">
        <f t="shared" si="9"/>
        <v>300</v>
      </c>
      <c r="M40" s="38">
        <f t="shared" si="10"/>
        <v>10</v>
      </c>
      <c r="N40" s="16" t="str">
        <f t="shared" ca="1" si="11"/>
        <v/>
      </c>
      <c r="O40" s="38" t="s">
        <v>1526</v>
      </c>
      <c r="P40" s="38">
        <v>10</v>
      </c>
      <c r="Q40" s="38">
        <v>330.74</v>
      </c>
      <c r="R40" s="38">
        <v>330.74</v>
      </c>
      <c r="S40" s="38">
        <v>1</v>
      </c>
      <c r="T40" s="38">
        <v>100</v>
      </c>
      <c r="U40" s="43">
        <f t="shared" si="12"/>
        <v>10</v>
      </c>
      <c r="V40" s="38">
        <f t="shared" si="13"/>
        <v>7900</v>
      </c>
      <c r="W40" s="43"/>
      <c r="X40" s="43"/>
      <c r="Y40" s="42"/>
      <c r="Z40" s="246">
        <v>11.4</v>
      </c>
      <c r="AA40" s="246">
        <v>7992.8</v>
      </c>
      <c r="AB40" s="67">
        <f t="shared" si="14"/>
        <v>11.4</v>
      </c>
      <c r="AC40" s="68">
        <f t="shared" si="15"/>
        <v>1126.764087678911</v>
      </c>
      <c r="AD40" s="467">
        <f t="shared" si="16"/>
        <v>22.535281753578221</v>
      </c>
      <c r="AE40" s="38">
        <v>6.1</v>
      </c>
      <c r="AG40" s="69"/>
    </row>
    <row r="41" spans="1:33" s="40" customFormat="1" ht="13.5" thickBot="1" x14ac:dyDescent="0.35">
      <c r="A41" s="71" t="s">
        <v>439</v>
      </c>
      <c r="B41" s="832" t="s">
        <v>1260</v>
      </c>
      <c r="C41" s="835" t="s">
        <v>124</v>
      </c>
      <c r="D41" s="88" t="s">
        <v>150</v>
      </c>
      <c r="E41" s="94" t="s">
        <v>93</v>
      </c>
      <c r="F41" s="38" t="s">
        <v>16</v>
      </c>
      <c r="G41" s="38">
        <v>790</v>
      </c>
      <c r="H41" s="418">
        <v>45685</v>
      </c>
      <c r="I41" s="38">
        <v>12</v>
      </c>
      <c r="J41" s="38">
        <v>2</v>
      </c>
      <c r="K41" s="38"/>
      <c r="L41" s="38">
        <f t="shared" si="9"/>
        <v>300</v>
      </c>
      <c r="M41" s="38">
        <f t="shared" si="10"/>
        <v>10</v>
      </c>
      <c r="N41" s="16" t="str">
        <f t="shared" ca="1" si="11"/>
        <v/>
      </c>
      <c r="O41" s="38" t="s">
        <v>1526</v>
      </c>
      <c r="P41" s="38">
        <v>10</v>
      </c>
      <c r="Q41" s="38">
        <v>250.33</v>
      </c>
      <c r="R41" s="38">
        <v>250.33</v>
      </c>
      <c r="S41" s="38">
        <v>1</v>
      </c>
      <c r="T41" s="47">
        <v>100</v>
      </c>
      <c r="U41" s="43">
        <f t="shared" si="12"/>
        <v>10</v>
      </c>
      <c r="V41" s="38">
        <f t="shared" si="13"/>
        <v>7900</v>
      </c>
      <c r="W41" s="43"/>
      <c r="X41" s="43"/>
      <c r="Y41" s="42"/>
      <c r="Z41" s="246">
        <v>10.5</v>
      </c>
      <c r="AA41" s="246">
        <v>7940.9</v>
      </c>
      <c r="AB41" s="67">
        <f t="shared" si="14"/>
        <v>10.5</v>
      </c>
      <c r="AC41" s="68">
        <f t="shared" si="15"/>
        <v>1044.591922829906</v>
      </c>
      <c r="AD41" s="467">
        <f t="shared" si="16"/>
        <v>20.891838456598123</v>
      </c>
      <c r="AE41" s="38">
        <v>6.1</v>
      </c>
      <c r="AG41" s="69"/>
    </row>
    <row r="42" spans="1:33" s="40" customFormat="1" ht="13" x14ac:dyDescent="0.3">
      <c r="A42" s="71" t="s">
        <v>440</v>
      </c>
      <c r="B42" s="832" t="s">
        <v>1262</v>
      </c>
      <c r="C42" s="830" t="s">
        <v>134</v>
      </c>
      <c r="D42" s="88" t="s">
        <v>218</v>
      </c>
      <c r="E42" s="94" t="s">
        <v>217</v>
      </c>
      <c r="F42" s="38" t="s">
        <v>16</v>
      </c>
      <c r="G42" s="38">
        <v>790</v>
      </c>
      <c r="H42" s="418">
        <v>45684</v>
      </c>
      <c r="I42" s="38">
        <v>12</v>
      </c>
      <c r="J42" s="38">
        <v>2</v>
      </c>
      <c r="K42" s="38"/>
      <c r="L42" s="38">
        <f t="shared" si="9"/>
        <v>300</v>
      </c>
      <c r="M42" s="38">
        <f t="shared" si="10"/>
        <v>10</v>
      </c>
      <c r="N42" s="16" t="str">
        <f t="shared" ca="1" si="11"/>
        <v/>
      </c>
      <c r="O42" s="38" t="s">
        <v>875</v>
      </c>
      <c r="P42" s="38">
        <v>10</v>
      </c>
      <c r="Q42" s="38">
        <v>494</v>
      </c>
      <c r="R42" s="38">
        <v>494</v>
      </c>
      <c r="S42" s="38">
        <v>1</v>
      </c>
      <c r="T42" s="38">
        <v>99</v>
      </c>
      <c r="U42" s="43">
        <f t="shared" si="12"/>
        <v>10.1010101010101</v>
      </c>
      <c r="V42" s="38">
        <f t="shared" si="13"/>
        <v>7900</v>
      </c>
      <c r="W42" s="43"/>
      <c r="X42" s="43"/>
      <c r="Y42" s="42"/>
      <c r="Z42" s="268">
        <v>10.3</v>
      </c>
      <c r="AA42" s="363">
        <v>7940.4</v>
      </c>
      <c r="AB42" s="67">
        <f t="shared" si="14"/>
        <v>10.197000000000001</v>
      </c>
      <c r="AC42" s="68">
        <f t="shared" si="15"/>
        <v>1014.5118633821977</v>
      </c>
      <c r="AD42" s="467">
        <f t="shared" si="16"/>
        <v>20.290237267643953</v>
      </c>
      <c r="AE42" s="38">
        <v>6.2</v>
      </c>
      <c r="AG42" s="69"/>
    </row>
    <row r="43" spans="1:33" s="40" customFormat="1" ht="13" x14ac:dyDescent="0.3">
      <c r="A43" s="71" t="s">
        <v>441</v>
      </c>
      <c r="B43" s="830" t="s">
        <v>1263</v>
      </c>
      <c r="C43" s="830" t="s">
        <v>130</v>
      </c>
      <c r="D43" s="88" t="s">
        <v>152</v>
      </c>
      <c r="E43" s="94" t="s">
        <v>151</v>
      </c>
      <c r="F43" s="38" t="s">
        <v>16</v>
      </c>
      <c r="G43" s="38">
        <v>790</v>
      </c>
      <c r="H43" s="472">
        <v>45671</v>
      </c>
      <c r="I43" s="78">
        <v>12</v>
      </c>
      <c r="J43" s="38">
        <v>2</v>
      </c>
      <c r="K43" s="38"/>
      <c r="L43" s="38">
        <v>300</v>
      </c>
      <c r="M43" s="38">
        <v>10</v>
      </c>
      <c r="N43" s="16" t="str">
        <f t="shared" ca="1" si="11"/>
        <v/>
      </c>
      <c r="O43" s="38" t="s">
        <v>1689</v>
      </c>
      <c r="P43" s="38">
        <v>10</v>
      </c>
      <c r="Q43" s="38">
        <v>297.74</v>
      </c>
      <c r="R43" s="38">
        <v>297.74</v>
      </c>
      <c r="S43" s="38">
        <v>1</v>
      </c>
      <c r="T43" s="38">
        <v>99.5</v>
      </c>
      <c r="U43" s="43">
        <v>10</v>
      </c>
      <c r="V43" s="38">
        <v>7900</v>
      </c>
      <c r="W43" s="43">
        <v>10</v>
      </c>
      <c r="X43" s="43">
        <v>7922</v>
      </c>
      <c r="Y43" s="43">
        <v>10</v>
      </c>
      <c r="Z43" s="246">
        <v>14</v>
      </c>
      <c r="AA43" s="246">
        <v>11030.9</v>
      </c>
      <c r="AB43" s="67">
        <f t="shared" si="14"/>
        <v>13.93</v>
      </c>
      <c r="AC43" s="68">
        <f t="shared" si="15"/>
        <v>997.62485381972465</v>
      </c>
      <c r="AD43" s="467">
        <f t="shared" si="16"/>
        <v>19.952497076394494</v>
      </c>
      <c r="AE43" s="38">
        <v>6.2</v>
      </c>
      <c r="AG43" s="69"/>
    </row>
    <row r="44" spans="1:33" s="40" customFormat="1" ht="13" x14ac:dyDescent="0.3">
      <c r="A44" s="71" t="s">
        <v>1118</v>
      </c>
      <c r="B44" s="830" t="s">
        <v>1264</v>
      </c>
      <c r="C44" s="830" t="s">
        <v>110</v>
      </c>
      <c r="D44" s="88" t="s">
        <v>143</v>
      </c>
      <c r="E44" s="94" t="s">
        <v>141</v>
      </c>
      <c r="F44" s="38" t="s">
        <v>16</v>
      </c>
      <c r="G44" s="38">
        <v>790</v>
      </c>
      <c r="H44" s="418">
        <v>45684</v>
      </c>
      <c r="I44" s="38">
        <v>12</v>
      </c>
      <c r="J44" s="38">
        <v>2</v>
      </c>
      <c r="K44" s="38"/>
      <c r="L44" s="38">
        <f t="shared" ref="L44:L55" si="17">M44*30</f>
        <v>300</v>
      </c>
      <c r="M44" s="38">
        <f t="shared" ref="M44:M55" si="18">I44-J44</f>
        <v>10</v>
      </c>
      <c r="N44" s="16" t="str">
        <f t="shared" ca="1" si="11"/>
        <v/>
      </c>
      <c r="O44" s="38" t="s">
        <v>875</v>
      </c>
      <c r="P44" s="38">
        <v>10</v>
      </c>
      <c r="Q44" s="38">
        <v>206.28</v>
      </c>
      <c r="R44" s="38">
        <v>206.28</v>
      </c>
      <c r="S44" s="38">
        <v>1</v>
      </c>
      <c r="T44" s="38">
        <v>98.91</v>
      </c>
      <c r="U44" s="43">
        <f>(P44*1000*Q44*100)/(S44*1000*R44*T44)</f>
        <v>10.110201193003741</v>
      </c>
      <c r="V44" s="38">
        <f t="shared" ref="V44:V55" si="19">10*G44*P44/10</f>
        <v>7900</v>
      </c>
      <c r="W44" s="43"/>
      <c r="X44" s="43"/>
      <c r="Y44" s="42"/>
      <c r="Z44" s="268">
        <v>10.199999999999999</v>
      </c>
      <c r="AA44" s="363">
        <v>7914</v>
      </c>
      <c r="AB44" s="67">
        <f t="shared" si="14"/>
        <v>10.08882</v>
      </c>
      <c r="AC44" s="68">
        <f t="shared" si="15"/>
        <v>1007.0972706595905</v>
      </c>
      <c r="AD44" s="467">
        <f t="shared" si="16"/>
        <v>20.141945413191813</v>
      </c>
      <c r="AE44" s="38">
        <v>6.2</v>
      </c>
      <c r="AG44" s="69"/>
    </row>
    <row r="45" spans="1:33" s="40" customFormat="1" ht="13" x14ac:dyDescent="0.3">
      <c r="A45" s="71" t="s">
        <v>940</v>
      </c>
      <c r="B45" s="830" t="s">
        <v>1265</v>
      </c>
      <c r="C45" s="830" t="s">
        <v>2061</v>
      </c>
      <c r="D45" s="88" t="s">
        <v>545</v>
      </c>
      <c r="E45" s="94" t="s">
        <v>141</v>
      </c>
      <c r="F45" s="38" t="s">
        <v>16</v>
      </c>
      <c r="G45" s="38">
        <v>790</v>
      </c>
      <c r="H45" s="418">
        <v>45684</v>
      </c>
      <c r="I45" s="78">
        <v>12</v>
      </c>
      <c r="J45" s="38">
        <v>2</v>
      </c>
      <c r="K45" s="38"/>
      <c r="L45" s="38">
        <f t="shared" si="17"/>
        <v>300</v>
      </c>
      <c r="M45" s="38">
        <f t="shared" si="18"/>
        <v>10</v>
      </c>
      <c r="N45" s="16" t="str">
        <f t="shared" ca="1" si="11"/>
        <v/>
      </c>
      <c r="O45" s="38" t="s">
        <v>875</v>
      </c>
      <c r="P45" s="38">
        <v>1</v>
      </c>
      <c r="Q45" s="38">
        <v>236.26</v>
      </c>
      <c r="R45" s="38">
        <v>236.26</v>
      </c>
      <c r="S45" s="38">
        <v>1</v>
      </c>
      <c r="T45" s="38">
        <v>98.1</v>
      </c>
      <c r="U45" s="43">
        <f>(P45*1000*Q45*100)/(S45*1000*R45*T45)</f>
        <v>1.019367991845056</v>
      </c>
      <c r="V45" s="38">
        <f t="shared" si="19"/>
        <v>790</v>
      </c>
      <c r="W45" s="43"/>
      <c r="X45" s="43"/>
      <c r="Y45" s="42"/>
      <c r="Z45" s="268">
        <v>2.5</v>
      </c>
      <c r="AA45" s="268">
        <v>1971.1</v>
      </c>
      <c r="AB45" s="67">
        <f t="shared" si="14"/>
        <v>2.4525000000000001</v>
      </c>
      <c r="AC45" s="68">
        <f t="shared" si="15"/>
        <v>982.94099741261243</v>
      </c>
      <c r="AD45" s="467">
        <f t="shared" si="16"/>
        <v>19.658819948252251</v>
      </c>
      <c r="AE45" s="38">
        <v>6.2</v>
      </c>
      <c r="AG45" s="69"/>
    </row>
    <row r="46" spans="1:33" s="40" customFormat="1" ht="13" x14ac:dyDescent="0.3">
      <c r="A46" s="71" t="s">
        <v>941</v>
      </c>
      <c r="B46" s="830" t="s">
        <v>1266</v>
      </c>
      <c r="C46" s="830" t="s">
        <v>2021</v>
      </c>
      <c r="D46" s="88" t="s">
        <v>489</v>
      </c>
      <c r="E46" s="94" t="s">
        <v>141</v>
      </c>
      <c r="F46" s="38" t="s">
        <v>16</v>
      </c>
      <c r="G46" s="38">
        <v>790</v>
      </c>
      <c r="H46" s="418">
        <v>45684</v>
      </c>
      <c r="I46" s="38">
        <v>12</v>
      </c>
      <c r="J46" s="38">
        <v>2</v>
      </c>
      <c r="K46" s="38"/>
      <c r="L46" s="38">
        <f t="shared" si="17"/>
        <v>300</v>
      </c>
      <c r="M46" s="38">
        <f t="shared" si="18"/>
        <v>10</v>
      </c>
      <c r="N46" s="16" t="str">
        <f t="shared" ca="1" si="11"/>
        <v/>
      </c>
      <c r="O46" s="38" t="s">
        <v>875</v>
      </c>
      <c r="P46" s="38">
        <v>1</v>
      </c>
      <c r="Q46" s="38">
        <v>222.28</v>
      </c>
      <c r="R46" s="38">
        <v>222.28</v>
      </c>
      <c r="S46" s="38">
        <v>1</v>
      </c>
      <c r="T46" s="38">
        <v>99.2</v>
      </c>
      <c r="U46" s="43">
        <f>(P46*1000*Q46*100)/(S46*1000*R46*T46)</f>
        <v>1.0080645161290323</v>
      </c>
      <c r="V46" s="38">
        <f t="shared" si="19"/>
        <v>790</v>
      </c>
      <c r="W46" s="43"/>
      <c r="X46" s="43"/>
      <c r="Y46" s="42"/>
      <c r="Z46" s="268">
        <v>0.10100000000000001</v>
      </c>
      <c r="AA46" s="268">
        <v>790</v>
      </c>
      <c r="AB46" s="67">
        <f t="shared" si="14"/>
        <v>0.10019200000000002</v>
      </c>
      <c r="AC46" s="68">
        <v>100</v>
      </c>
      <c r="AD46" s="467">
        <f t="shared" si="16"/>
        <v>2</v>
      </c>
      <c r="AE46" s="38">
        <v>6.2</v>
      </c>
      <c r="AF46" s="682" t="s">
        <v>2124</v>
      </c>
      <c r="AG46" s="69"/>
    </row>
    <row r="47" spans="1:33" s="40" customFormat="1" ht="13" x14ac:dyDescent="0.3">
      <c r="A47" s="71" t="s">
        <v>2142</v>
      </c>
      <c r="B47" s="71" t="s">
        <v>1290</v>
      </c>
      <c r="C47" s="71" t="s">
        <v>2022</v>
      </c>
      <c r="D47" s="88" t="s">
        <v>144</v>
      </c>
      <c r="E47" s="94" t="s">
        <v>141</v>
      </c>
      <c r="F47" s="38" t="s">
        <v>16</v>
      </c>
      <c r="G47" s="38">
        <v>790</v>
      </c>
      <c r="H47" s="418">
        <v>45687</v>
      </c>
      <c r="I47" s="38">
        <v>6</v>
      </c>
      <c r="J47" s="38">
        <v>2</v>
      </c>
      <c r="K47" s="38"/>
      <c r="L47" s="38">
        <f t="shared" si="17"/>
        <v>120</v>
      </c>
      <c r="M47" s="38">
        <f t="shared" si="18"/>
        <v>4</v>
      </c>
      <c r="N47" s="16" t="str">
        <f t="shared" ca="1" si="11"/>
        <v/>
      </c>
      <c r="O47" s="38" t="s">
        <v>1924</v>
      </c>
      <c r="P47" s="38">
        <v>10</v>
      </c>
      <c r="Q47" s="38">
        <v>357.79</v>
      </c>
      <c r="R47" s="38">
        <v>357.79</v>
      </c>
      <c r="S47" s="38">
        <v>1</v>
      </c>
      <c r="T47" s="38">
        <v>99.6</v>
      </c>
      <c r="U47" s="43">
        <f>(P47*1000*Q47*100)/(S47*1000*R47*T47)</f>
        <v>10.040160642570282</v>
      </c>
      <c r="V47" s="38">
        <f t="shared" si="19"/>
        <v>7900</v>
      </c>
      <c r="W47" s="43"/>
      <c r="X47" s="43"/>
      <c r="Y47" s="42"/>
      <c r="Z47" s="268">
        <v>10.9</v>
      </c>
      <c r="AA47" s="268">
        <v>7978.9</v>
      </c>
      <c r="AB47" s="67">
        <f t="shared" si="14"/>
        <v>10.856399999999999</v>
      </c>
      <c r="AC47" s="68">
        <f t="shared" si="15"/>
        <v>1074.9045607790549</v>
      </c>
      <c r="AD47" s="467">
        <f t="shared" si="16"/>
        <v>21.498091215581098</v>
      </c>
      <c r="AE47" s="38">
        <v>3</v>
      </c>
      <c r="AG47" s="69"/>
    </row>
    <row r="48" spans="1:33" s="40" customFormat="1" ht="13" x14ac:dyDescent="0.3">
      <c r="A48" s="71" t="s">
        <v>943</v>
      </c>
      <c r="B48" s="71" t="s">
        <v>1252</v>
      </c>
      <c r="C48" s="71" t="s">
        <v>136</v>
      </c>
      <c r="D48" s="88" t="s">
        <v>220</v>
      </c>
      <c r="E48" s="94" t="s">
        <v>219</v>
      </c>
      <c r="F48" s="38" t="s">
        <v>16</v>
      </c>
      <c r="G48" s="38">
        <v>790</v>
      </c>
      <c r="H48" s="418">
        <v>45475</v>
      </c>
      <c r="I48" s="38">
        <v>12</v>
      </c>
      <c r="J48" s="38">
        <v>2</v>
      </c>
      <c r="K48" s="38"/>
      <c r="L48" s="38">
        <f t="shared" si="17"/>
        <v>300</v>
      </c>
      <c r="M48" s="38">
        <f t="shared" si="18"/>
        <v>10</v>
      </c>
      <c r="N48" s="16" t="str">
        <f t="shared" ca="1" si="11"/>
        <v/>
      </c>
      <c r="O48" s="38" t="s">
        <v>1728</v>
      </c>
      <c r="P48" s="38">
        <v>10</v>
      </c>
      <c r="Q48" s="38">
        <v>791.11</v>
      </c>
      <c r="R48" s="38">
        <v>791.11</v>
      </c>
      <c r="S48" s="38">
        <v>1</v>
      </c>
      <c r="T48" s="38">
        <v>98.7</v>
      </c>
      <c r="U48" s="43">
        <v>10.210000000000001</v>
      </c>
      <c r="V48" s="38">
        <f t="shared" si="19"/>
        <v>7900</v>
      </c>
      <c r="W48" s="43"/>
      <c r="X48" s="43"/>
      <c r="Y48" s="42"/>
      <c r="Z48" s="246">
        <v>5</v>
      </c>
      <c r="AA48" s="246">
        <v>3879.5</v>
      </c>
      <c r="AB48" s="67">
        <f t="shared" si="14"/>
        <v>4.9350000000000005</v>
      </c>
      <c r="AC48" s="68">
        <f t="shared" si="15"/>
        <v>1004.9362031189588</v>
      </c>
      <c r="AD48" s="467">
        <f t="shared" si="16"/>
        <v>20.098724062379176</v>
      </c>
      <c r="AE48" s="38">
        <v>6.2</v>
      </c>
      <c r="AG48" s="69"/>
    </row>
    <row r="49" spans="1:33" s="40" customFormat="1" ht="13" x14ac:dyDescent="0.3">
      <c r="A49" s="71" t="s">
        <v>2145</v>
      </c>
      <c r="B49" s="71" t="s">
        <v>1286</v>
      </c>
      <c r="C49" s="71" t="s">
        <v>2023</v>
      </c>
      <c r="D49" s="88" t="s">
        <v>208</v>
      </c>
      <c r="E49" s="94" t="s">
        <v>174</v>
      </c>
      <c r="F49" s="38" t="s">
        <v>16</v>
      </c>
      <c r="G49" s="38">
        <v>790</v>
      </c>
      <c r="H49" s="418">
        <v>45687</v>
      </c>
      <c r="I49" s="78">
        <v>6</v>
      </c>
      <c r="J49" s="51">
        <v>2</v>
      </c>
      <c r="K49" s="51"/>
      <c r="L49" s="51">
        <f t="shared" si="17"/>
        <v>120</v>
      </c>
      <c r="M49" s="51">
        <f t="shared" si="18"/>
        <v>4</v>
      </c>
      <c r="N49" s="16" t="str">
        <f t="shared" ca="1" si="11"/>
        <v/>
      </c>
      <c r="O49" s="38" t="s">
        <v>1924</v>
      </c>
      <c r="P49" s="38">
        <v>10</v>
      </c>
      <c r="Q49" s="38">
        <v>374.83</v>
      </c>
      <c r="R49" s="38">
        <v>248.38</v>
      </c>
      <c r="S49" s="38">
        <v>1</v>
      </c>
      <c r="T49" s="38">
        <v>100</v>
      </c>
      <c r="U49" s="43">
        <f t="shared" ref="U49:U55" si="20">(P49*1000*Q49*100)/(S49*1000*R49*T49)</f>
        <v>15.090989612690233</v>
      </c>
      <c r="V49" s="38">
        <f t="shared" si="19"/>
        <v>7900</v>
      </c>
      <c r="W49" s="66"/>
      <c r="X49" s="66"/>
      <c r="Y49" s="66"/>
      <c r="Z49" s="268">
        <v>15.3</v>
      </c>
      <c r="AA49" s="268">
        <v>7994.5</v>
      </c>
      <c r="AB49" s="67">
        <f t="shared" si="14"/>
        <v>10.138500120054424</v>
      </c>
      <c r="AC49" s="68">
        <f t="shared" si="15"/>
        <v>1001.8656695031577</v>
      </c>
      <c r="AD49" s="467">
        <f t="shared" si="16"/>
        <v>20.037313390063154</v>
      </c>
      <c r="AE49" s="38">
        <v>3</v>
      </c>
      <c r="AG49" s="69"/>
    </row>
    <row r="50" spans="1:33" s="40" customFormat="1" ht="13" x14ac:dyDescent="0.3">
      <c r="A50" s="71" t="s">
        <v>905</v>
      </c>
      <c r="B50" s="71" t="s">
        <v>1268</v>
      </c>
      <c r="C50" s="71" t="s">
        <v>132</v>
      </c>
      <c r="D50" s="88" t="s">
        <v>490</v>
      </c>
      <c r="E50" s="94" t="s">
        <v>153</v>
      </c>
      <c r="F50" s="38" t="s">
        <v>16</v>
      </c>
      <c r="G50" s="38">
        <v>790</v>
      </c>
      <c r="H50" s="418">
        <v>45671</v>
      </c>
      <c r="I50" s="38">
        <v>12</v>
      </c>
      <c r="J50" s="38">
        <v>2</v>
      </c>
      <c r="K50" s="38"/>
      <c r="L50" s="38">
        <f t="shared" si="17"/>
        <v>300</v>
      </c>
      <c r="M50" s="38">
        <f t="shared" si="18"/>
        <v>10</v>
      </c>
      <c r="N50" s="16" t="str">
        <f t="shared" ca="1" si="11"/>
        <v/>
      </c>
      <c r="O50" s="38" t="s">
        <v>1689</v>
      </c>
      <c r="P50" s="38">
        <v>10</v>
      </c>
      <c r="Q50" s="38">
        <v>428.53</v>
      </c>
      <c r="R50" s="38">
        <v>428.53</v>
      </c>
      <c r="S50" s="38">
        <v>1</v>
      </c>
      <c r="T50" s="38">
        <v>100</v>
      </c>
      <c r="U50" s="43">
        <f t="shared" si="20"/>
        <v>10</v>
      </c>
      <c r="V50" s="38">
        <f t="shared" si="19"/>
        <v>7900</v>
      </c>
      <c r="W50" s="50"/>
      <c r="X50" s="50"/>
      <c r="Y50" s="50"/>
      <c r="Z50" s="246">
        <v>10.1</v>
      </c>
      <c r="AA50" s="246">
        <v>7940.4</v>
      </c>
      <c r="AB50" s="67">
        <f t="shared" si="14"/>
        <v>10.1</v>
      </c>
      <c r="AC50" s="68">
        <f t="shared" si="15"/>
        <v>1004.8612160596444</v>
      </c>
      <c r="AD50" s="467">
        <f t="shared" si="16"/>
        <v>20.09722432119289</v>
      </c>
      <c r="AE50" s="38">
        <v>6.2</v>
      </c>
      <c r="AG50" s="69"/>
    </row>
    <row r="51" spans="1:33" s="40" customFormat="1" ht="13" x14ac:dyDescent="0.3">
      <c r="A51" s="71" t="s">
        <v>2143</v>
      </c>
      <c r="B51" s="71" t="s">
        <v>1248</v>
      </c>
      <c r="C51" s="71" t="s">
        <v>109</v>
      </c>
      <c r="D51" s="88" t="s">
        <v>142</v>
      </c>
      <c r="E51" s="94" t="s">
        <v>141</v>
      </c>
      <c r="F51" s="38" t="s">
        <v>16</v>
      </c>
      <c r="G51" s="38">
        <v>790</v>
      </c>
      <c r="H51" s="418">
        <v>45687</v>
      </c>
      <c r="I51" s="38">
        <v>6</v>
      </c>
      <c r="J51" s="38">
        <v>2</v>
      </c>
      <c r="K51" s="38"/>
      <c r="L51" s="38">
        <f t="shared" si="17"/>
        <v>120</v>
      </c>
      <c r="M51" s="38">
        <f t="shared" si="18"/>
        <v>4</v>
      </c>
      <c r="N51" s="16" t="str">
        <f t="shared" ca="1" si="11"/>
        <v/>
      </c>
      <c r="O51" s="38" t="s">
        <v>1924</v>
      </c>
      <c r="P51" s="38">
        <v>10</v>
      </c>
      <c r="Q51" s="38">
        <v>254.28</v>
      </c>
      <c r="R51" s="38">
        <v>254.28</v>
      </c>
      <c r="S51" s="38">
        <v>1</v>
      </c>
      <c r="T51" s="38">
        <v>99.89</v>
      </c>
      <c r="U51" s="43">
        <f t="shared" si="20"/>
        <v>10.011012113324657</v>
      </c>
      <c r="V51" s="38">
        <f t="shared" si="19"/>
        <v>7900</v>
      </c>
      <c r="W51" s="50"/>
      <c r="X51" s="50"/>
      <c r="Y51" s="50"/>
      <c r="Z51" s="246">
        <v>10.1</v>
      </c>
      <c r="AA51" s="246">
        <v>7910.9</v>
      </c>
      <c r="AB51" s="67">
        <f t="shared" si="14"/>
        <v>10.088890000000001</v>
      </c>
      <c r="AC51" s="68">
        <f t="shared" si="15"/>
        <v>1007.4989065719453</v>
      </c>
      <c r="AD51" s="467">
        <f t="shared" si="16"/>
        <v>20.149978131438907</v>
      </c>
      <c r="AE51" s="38">
        <v>3</v>
      </c>
      <c r="AG51" s="69"/>
    </row>
    <row r="52" spans="1:33" s="40" customFormat="1" ht="13" x14ac:dyDescent="0.3">
      <c r="A52" s="71" t="s">
        <v>944</v>
      </c>
      <c r="B52" s="71" t="s">
        <v>1269</v>
      </c>
      <c r="C52" s="71" t="s">
        <v>442</v>
      </c>
      <c r="D52" s="88" t="s">
        <v>224</v>
      </c>
      <c r="E52" s="94" t="s">
        <v>223</v>
      </c>
      <c r="F52" s="38" t="s">
        <v>16</v>
      </c>
      <c r="G52" s="38">
        <v>790</v>
      </c>
      <c r="H52" s="418">
        <v>45684</v>
      </c>
      <c r="I52" s="78">
        <v>12</v>
      </c>
      <c r="J52" s="38">
        <v>2</v>
      </c>
      <c r="K52" s="38"/>
      <c r="L52" s="38">
        <f t="shared" si="17"/>
        <v>300</v>
      </c>
      <c r="M52" s="38">
        <f t="shared" si="18"/>
        <v>10</v>
      </c>
      <c r="N52" s="16" t="str">
        <f t="shared" ca="1" si="11"/>
        <v/>
      </c>
      <c r="O52" s="38" t="s">
        <v>875</v>
      </c>
      <c r="P52" s="38">
        <v>10</v>
      </c>
      <c r="Q52" s="38">
        <v>240.75</v>
      </c>
      <c r="R52" s="38">
        <v>204.25</v>
      </c>
      <c r="S52" s="38">
        <v>1</v>
      </c>
      <c r="T52" s="38">
        <v>99.73</v>
      </c>
      <c r="U52" s="43">
        <f t="shared" si="20"/>
        <v>11.818936833244129</v>
      </c>
      <c r="V52" s="38">
        <f t="shared" si="19"/>
        <v>7900</v>
      </c>
      <c r="W52" s="50"/>
      <c r="X52" s="50"/>
      <c r="Y52" s="50"/>
      <c r="Z52" s="246">
        <v>11.8</v>
      </c>
      <c r="AA52" s="246">
        <v>7908.2</v>
      </c>
      <c r="AB52" s="67">
        <f t="shared" si="14"/>
        <v>9.9839775493250258</v>
      </c>
      <c r="AC52" s="68">
        <f t="shared" si="15"/>
        <v>997.3625178886183</v>
      </c>
      <c r="AD52" s="467">
        <f t="shared" si="16"/>
        <v>19.947250357772369</v>
      </c>
      <c r="AE52" s="38">
        <v>6.2</v>
      </c>
      <c r="AG52" s="69"/>
    </row>
    <row r="53" spans="1:33" s="40" customFormat="1" ht="13" x14ac:dyDescent="0.3">
      <c r="A53" s="71" t="s">
        <v>2144</v>
      </c>
      <c r="B53" s="71" t="s">
        <v>1270</v>
      </c>
      <c r="C53" s="71" t="s">
        <v>116</v>
      </c>
      <c r="D53" s="88" t="s">
        <v>491</v>
      </c>
      <c r="E53" s="94" t="s">
        <v>164</v>
      </c>
      <c r="F53" s="38" t="s">
        <v>16</v>
      </c>
      <c r="G53" s="38">
        <v>790</v>
      </c>
      <c r="H53" s="418">
        <v>45687</v>
      </c>
      <c r="I53" s="38">
        <v>6</v>
      </c>
      <c r="J53" s="38">
        <v>2</v>
      </c>
      <c r="K53" s="38"/>
      <c r="L53" s="38">
        <f t="shared" si="17"/>
        <v>120</v>
      </c>
      <c r="M53" s="38">
        <f t="shared" si="18"/>
        <v>4</v>
      </c>
      <c r="N53" s="16" t="str">
        <f t="shared" ca="1" si="11"/>
        <v/>
      </c>
      <c r="O53" s="38" t="s">
        <v>1924</v>
      </c>
      <c r="P53" s="38">
        <v>10</v>
      </c>
      <c r="Q53" s="38">
        <v>382.89</v>
      </c>
      <c r="R53" s="38">
        <v>382.89</v>
      </c>
      <c r="S53" s="38">
        <v>1</v>
      </c>
      <c r="T53" s="38">
        <v>99.7</v>
      </c>
      <c r="U53" s="43">
        <f t="shared" si="20"/>
        <v>10.030090270812437</v>
      </c>
      <c r="V53" s="38">
        <f t="shared" si="19"/>
        <v>7900</v>
      </c>
      <c r="W53" s="50"/>
      <c r="X53" s="50"/>
      <c r="Y53" s="50"/>
      <c r="Z53" s="246">
        <v>10.4</v>
      </c>
      <c r="AA53" s="246">
        <v>7909.6</v>
      </c>
      <c r="AB53" s="67">
        <f t="shared" si="14"/>
        <v>10.3688</v>
      </c>
      <c r="AC53" s="68">
        <f t="shared" si="15"/>
        <v>1035.6215232122991</v>
      </c>
      <c r="AD53" s="467">
        <f t="shared" si="16"/>
        <v>20.712430464245983</v>
      </c>
      <c r="AE53" s="38">
        <v>3</v>
      </c>
      <c r="AG53" s="69"/>
    </row>
    <row r="54" spans="1:33" s="40" customFormat="1" ht="13" x14ac:dyDescent="0.3">
      <c r="A54" s="71" t="s">
        <v>945</v>
      </c>
      <c r="B54" s="71" t="s">
        <v>1271</v>
      </c>
      <c r="C54" s="71" t="s">
        <v>128</v>
      </c>
      <c r="D54" s="88" t="s">
        <v>195</v>
      </c>
      <c r="E54" s="94" t="s">
        <v>193</v>
      </c>
      <c r="F54" s="38" t="s">
        <v>16</v>
      </c>
      <c r="G54" s="38">
        <v>790</v>
      </c>
      <c r="H54" s="418">
        <v>45684</v>
      </c>
      <c r="I54" s="38">
        <v>12</v>
      </c>
      <c r="J54" s="38">
        <v>2</v>
      </c>
      <c r="K54" s="38"/>
      <c r="L54" s="38">
        <f t="shared" si="17"/>
        <v>300</v>
      </c>
      <c r="M54" s="38">
        <f t="shared" si="18"/>
        <v>10</v>
      </c>
      <c r="N54" s="16" t="str">
        <f t="shared" ca="1" si="11"/>
        <v/>
      </c>
      <c r="O54" s="38" t="s">
        <v>875</v>
      </c>
      <c r="P54" s="38">
        <v>10</v>
      </c>
      <c r="Q54" s="38">
        <v>321.16000000000003</v>
      </c>
      <c r="R54" s="38">
        <v>321.16000000000003</v>
      </c>
      <c r="S54" s="38">
        <v>1</v>
      </c>
      <c r="T54" s="38">
        <v>100</v>
      </c>
      <c r="U54" s="43">
        <f t="shared" si="20"/>
        <v>10.000000000000002</v>
      </c>
      <c r="V54" s="38">
        <f t="shared" si="19"/>
        <v>7900</v>
      </c>
      <c r="W54" s="50"/>
      <c r="X54" s="50"/>
      <c r="Y54" s="50"/>
      <c r="Z54" s="246">
        <v>11.3</v>
      </c>
      <c r="AA54" s="246">
        <v>8895.4</v>
      </c>
      <c r="AB54" s="67">
        <f t="shared" si="14"/>
        <v>11.3</v>
      </c>
      <c r="AC54" s="68">
        <f t="shared" si="15"/>
        <v>1003.5523978685613</v>
      </c>
      <c r="AD54" s="467">
        <f t="shared" si="16"/>
        <v>20.071047957371228</v>
      </c>
      <c r="AE54" s="38">
        <v>6.2</v>
      </c>
      <c r="AG54" s="69"/>
    </row>
    <row r="55" spans="1:33" s="40" customFormat="1" ht="13" x14ac:dyDescent="0.3">
      <c r="A55" s="71" t="s">
        <v>1119</v>
      </c>
      <c r="B55" s="71" t="s">
        <v>1272</v>
      </c>
      <c r="C55" s="71" t="s">
        <v>1189</v>
      </c>
      <c r="D55" s="88" t="s">
        <v>154</v>
      </c>
      <c r="E55" s="94" t="s">
        <v>153</v>
      </c>
      <c r="F55" s="38" t="s">
        <v>16</v>
      </c>
      <c r="G55" s="38">
        <v>790</v>
      </c>
      <c r="H55" s="418">
        <v>45475</v>
      </c>
      <c r="I55" s="38">
        <v>12</v>
      </c>
      <c r="J55" s="38">
        <v>2</v>
      </c>
      <c r="K55" s="38"/>
      <c r="L55" s="38">
        <f t="shared" si="17"/>
        <v>300</v>
      </c>
      <c r="M55" s="38">
        <f t="shared" si="18"/>
        <v>10</v>
      </c>
      <c r="N55" s="16" t="str">
        <f t="shared" ca="1" si="11"/>
        <v/>
      </c>
      <c r="O55" s="38" t="s">
        <v>1728</v>
      </c>
      <c r="P55" s="38">
        <v>10</v>
      </c>
      <c r="Q55" s="38">
        <v>461</v>
      </c>
      <c r="R55" s="38">
        <v>421.9</v>
      </c>
      <c r="S55" s="38">
        <v>1</v>
      </c>
      <c r="T55" s="38">
        <v>99.8</v>
      </c>
      <c r="U55" s="43">
        <f t="shared" si="20"/>
        <v>10.948657210130143</v>
      </c>
      <c r="V55" s="38">
        <f t="shared" si="19"/>
        <v>7900</v>
      </c>
      <c r="W55" s="50"/>
      <c r="X55" s="50"/>
      <c r="Y55" s="50"/>
      <c r="Z55" s="246">
        <v>10.9</v>
      </c>
      <c r="AA55" s="246">
        <v>7905.6</v>
      </c>
      <c r="AB55" s="67">
        <f t="shared" si="14"/>
        <v>9.9555587418655094</v>
      </c>
      <c r="AC55" s="68">
        <f t="shared" si="15"/>
        <v>994.85066358957602</v>
      </c>
      <c r="AD55" s="467">
        <f t="shared" si="16"/>
        <v>19.897013271791522</v>
      </c>
      <c r="AE55" s="38">
        <v>6.2</v>
      </c>
      <c r="AG55" s="69"/>
    </row>
    <row r="56" spans="1:33" s="40" customFormat="1" ht="13" x14ac:dyDescent="0.3">
      <c r="A56" s="71" t="s">
        <v>894</v>
      </c>
      <c r="B56" s="71" t="s">
        <v>1258</v>
      </c>
      <c r="C56" s="71" t="s">
        <v>2024</v>
      </c>
      <c r="D56" s="88" t="s">
        <v>147</v>
      </c>
      <c r="E56" s="94" t="s">
        <v>141</v>
      </c>
      <c r="F56" s="57" t="s">
        <v>281</v>
      </c>
      <c r="G56" s="38">
        <v>790</v>
      </c>
      <c r="H56" s="418">
        <v>45586</v>
      </c>
      <c r="I56" s="38">
        <v>3</v>
      </c>
      <c r="J56" s="38">
        <v>2</v>
      </c>
      <c r="K56" s="38"/>
      <c r="L56" s="38">
        <v>300</v>
      </c>
      <c r="M56" s="38">
        <v>10</v>
      </c>
      <c r="N56" s="16" t="str">
        <f t="shared" ca="1" si="11"/>
        <v/>
      </c>
      <c r="O56" s="38" t="s">
        <v>1728</v>
      </c>
      <c r="P56" s="38">
        <v>5</v>
      </c>
      <c r="Q56" s="38">
        <v>373.38</v>
      </c>
      <c r="R56" s="38">
        <v>351.4</v>
      </c>
      <c r="S56" s="38">
        <v>1</v>
      </c>
      <c r="T56" s="38">
        <v>100</v>
      </c>
      <c r="U56" s="43">
        <v>5</v>
      </c>
      <c r="V56" s="38">
        <v>39500</v>
      </c>
      <c r="W56" s="50"/>
      <c r="X56" s="50"/>
      <c r="Y56" s="50"/>
      <c r="Z56" s="246">
        <v>5</v>
      </c>
      <c r="AA56" s="246">
        <v>39500</v>
      </c>
      <c r="AB56" s="67">
        <f t="shared" si="14"/>
        <v>4.7056617922759658</v>
      </c>
      <c r="AC56" s="68">
        <f t="shared" si="15"/>
        <v>94.113235845519327</v>
      </c>
      <c r="AD56" s="467">
        <f t="shared" si="16"/>
        <v>1.8822647169103868</v>
      </c>
      <c r="AE56" s="38">
        <v>1</v>
      </c>
      <c r="AG56" s="69"/>
    </row>
    <row r="57" spans="1:33" s="40" customFormat="1" ht="13" x14ac:dyDescent="0.3">
      <c r="A57" s="71" t="s">
        <v>1121</v>
      </c>
      <c r="B57" s="71" t="s">
        <v>1273</v>
      </c>
      <c r="C57" s="71" t="s">
        <v>501</v>
      </c>
      <c r="D57" s="88" t="s">
        <v>502</v>
      </c>
      <c r="E57" s="94" t="s">
        <v>198</v>
      </c>
      <c r="F57" s="38" t="s">
        <v>16</v>
      </c>
      <c r="G57" s="38">
        <v>790</v>
      </c>
      <c r="H57" s="418">
        <v>45475</v>
      </c>
      <c r="I57" s="78">
        <v>12</v>
      </c>
      <c r="J57" s="38">
        <v>2</v>
      </c>
      <c r="K57" s="38"/>
      <c r="L57" s="38">
        <f t="shared" ref="L57:L97" si="21">M57*30</f>
        <v>300</v>
      </c>
      <c r="M57" s="38">
        <f t="shared" ref="M57:M97" si="22">I57-J57</f>
        <v>10</v>
      </c>
      <c r="N57" s="16" t="str">
        <f t="shared" ca="1" si="11"/>
        <v/>
      </c>
      <c r="O57" s="38" t="s">
        <v>1728</v>
      </c>
      <c r="P57" s="38">
        <v>10</v>
      </c>
      <c r="Q57" s="38">
        <v>188.23</v>
      </c>
      <c r="R57" s="38">
        <v>188.23</v>
      </c>
      <c r="S57" s="38">
        <v>1</v>
      </c>
      <c r="T57" s="38">
        <v>100</v>
      </c>
      <c r="U57" s="43">
        <f t="shared" ref="U57:U63" si="23">(P57*1000*Q57*100)/(S57*1000*R57*T57)</f>
        <v>10</v>
      </c>
      <c r="V57" s="38">
        <f t="shared" ref="V57:V63" si="24">10*G57*P57/10</f>
        <v>7900</v>
      </c>
      <c r="W57" s="50"/>
      <c r="X57" s="50"/>
      <c r="Y57" s="50"/>
      <c r="Z57" s="268">
        <v>10</v>
      </c>
      <c r="AA57" s="268">
        <v>7900.7</v>
      </c>
      <c r="AB57" s="67">
        <f t="shared" si="14"/>
        <v>10</v>
      </c>
      <c r="AC57" s="68">
        <f t="shared" si="15"/>
        <v>999.91140025567358</v>
      </c>
      <c r="AD57" s="467">
        <f t="shared" si="16"/>
        <v>19.998228005113472</v>
      </c>
      <c r="AE57" s="38">
        <v>6.2</v>
      </c>
      <c r="AG57" s="69"/>
    </row>
    <row r="58" spans="1:33" s="40" customFormat="1" ht="13" x14ac:dyDescent="0.3">
      <c r="A58" s="71" t="s">
        <v>946</v>
      </c>
      <c r="B58" s="71" t="s">
        <v>1274</v>
      </c>
      <c r="C58" s="71" t="s">
        <v>575</v>
      </c>
      <c r="D58" s="88" t="s">
        <v>576</v>
      </c>
      <c r="E58" s="94"/>
      <c r="F58" s="38" t="s">
        <v>577</v>
      </c>
      <c r="G58" s="38">
        <v>790</v>
      </c>
      <c r="H58" s="418">
        <v>45684</v>
      </c>
      <c r="I58" s="38">
        <v>12</v>
      </c>
      <c r="J58" s="38">
        <v>2</v>
      </c>
      <c r="K58" s="38"/>
      <c r="L58" s="38">
        <f t="shared" si="21"/>
        <v>300</v>
      </c>
      <c r="M58" s="38">
        <f t="shared" si="22"/>
        <v>10</v>
      </c>
      <c r="N58" s="16" t="str">
        <f t="shared" ref="N58:N90" ca="1" si="25">IF(K58="No", "Warning",IF(H58="","",IF(I58="","",IF((H58+L58)&lt;=$D$1, "Warning", ""))))</f>
        <v/>
      </c>
      <c r="O58" s="38" t="s">
        <v>875</v>
      </c>
      <c r="P58" s="38">
        <v>10</v>
      </c>
      <c r="Q58" s="38">
        <v>267.32</v>
      </c>
      <c r="R58" s="38">
        <v>267.32</v>
      </c>
      <c r="S58" s="38">
        <v>1</v>
      </c>
      <c r="T58" s="38">
        <v>99</v>
      </c>
      <c r="U58" s="43">
        <f t="shared" si="23"/>
        <v>10.1010101010101</v>
      </c>
      <c r="V58" s="38">
        <f t="shared" si="24"/>
        <v>7900</v>
      </c>
      <c r="W58" s="50"/>
      <c r="X58" s="50"/>
      <c r="Y58" s="50"/>
      <c r="Z58" s="246">
        <v>10</v>
      </c>
      <c r="AA58" s="246">
        <v>7920.1</v>
      </c>
      <c r="AB58" s="67">
        <f t="shared" si="14"/>
        <v>9.9</v>
      </c>
      <c r="AC58" s="68">
        <f t="shared" si="15"/>
        <v>987.4875317230842</v>
      </c>
      <c r="AD58" s="467">
        <f t="shared" si="16"/>
        <v>19.749750634461684</v>
      </c>
      <c r="AE58" s="38">
        <v>6.2</v>
      </c>
      <c r="AG58" s="69"/>
    </row>
    <row r="59" spans="1:33" s="40" customFormat="1" ht="13" x14ac:dyDescent="0.3">
      <c r="A59" s="71" t="s">
        <v>947</v>
      </c>
      <c r="B59" s="71" t="s">
        <v>1275</v>
      </c>
      <c r="C59" s="71" t="s">
        <v>492</v>
      </c>
      <c r="D59" s="88" t="s">
        <v>493</v>
      </c>
      <c r="E59" s="94" t="s">
        <v>155</v>
      </c>
      <c r="F59" s="38" t="s">
        <v>16</v>
      </c>
      <c r="G59" s="38">
        <v>790</v>
      </c>
      <c r="H59" s="418">
        <v>45671</v>
      </c>
      <c r="I59" s="38">
        <v>12</v>
      </c>
      <c r="J59" s="38">
        <v>2</v>
      </c>
      <c r="K59" s="38"/>
      <c r="L59" s="38">
        <f t="shared" si="21"/>
        <v>300</v>
      </c>
      <c r="M59" s="38">
        <f t="shared" si="22"/>
        <v>10</v>
      </c>
      <c r="N59" s="16" t="str">
        <f t="shared" ca="1" si="25"/>
        <v/>
      </c>
      <c r="O59" s="38" t="s">
        <v>1689</v>
      </c>
      <c r="P59" s="38">
        <v>10</v>
      </c>
      <c r="Q59" s="38">
        <v>684.81</v>
      </c>
      <c r="R59" s="38">
        <v>267.36</v>
      </c>
      <c r="S59" s="38">
        <v>2</v>
      </c>
      <c r="T59" s="38">
        <v>99.9</v>
      </c>
      <c r="U59" s="43">
        <f t="shared" si="23"/>
        <v>12.819709296369977</v>
      </c>
      <c r="V59" s="38">
        <f t="shared" si="24"/>
        <v>7900</v>
      </c>
      <c r="W59" s="50"/>
      <c r="X59" s="50"/>
      <c r="Y59" s="50"/>
      <c r="Z59" s="246">
        <v>11.6</v>
      </c>
      <c r="AA59" s="246">
        <v>7141.7</v>
      </c>
      <c r="AB59" s="67">
        <f t="shared" si="14"/>
        <v>9.048567117886714</v>
      </c>
      <c r="AC59" s="68">
        <f t="shared" si="15"/>
        <v>1000.9336744935385</v>
      </c>
      <c r="AD59" s="467">
        <f t="shared" si="16"/>
        <v>20.018673489870771</v>
      </c>
      <c r="AE59" s="38">
        <v>6.2</v>
      </c>
      <c r="AG59" s="69"/>
    </row>
    <row r="60" spans="1:33" s="40" customFormat="1" ht="13" x14ac:dyDescent="0.3">
      <c r="A60" s="71" t="s">
        <v>474</v>
      </c>
      <c r="B60" s="71" t="s">
        <v>1277</v>
      </c>
      <c r="C60" s="71" t="s">
        <v>121</v>
      </c>
      <c r="D60" s="88" t="s">
        <v>157</v>
      </c>
      <c r="E60" s="94" t="s">
        <v>155</v>
      </c>
      <c r="F60" s="38" t="s">
        <v>16</v>
      </c>
      <c r="G60" s="38">
        <v>790</v>
      </c>
      <c r="H60" s="418">
        <v>45684</v>
      </c>
      <c r="I60" s="38">
        <v>12</v>
      </c>
      <c r="J60" s="38">
        <v>2</v>
      </c>
      <c r="K60" s="38"/>
      <c r="L60" s="38">
        <f t="shared" si="21"/>
        <v>300</v>
      </c>
      <c r="M60" s="38">
        <f t="shared" si="22"/>
        <v>10</v>
      </c>
      <c r="N60" s="16" t="str">
        <f t="shared" ca="1" si="25"/>
        <v/>
      </c>
      <c r="O60" s="38" t="s">
        <v>875</v>
      </c>
      <c r="P60" s="38">
        <v>10</v>
      </c>
      <c r="Q60" s="38">
        <v>309.39999999999998</v>
      </c>
      <c r="R60" s="38">
        <v>309.39999999999998</v>
      </c>
      <c r="S60" s="38">
        <v>1</v>
      </c>
      <c r="T60" s="38">
        <v>98.5</v>
      </c>
      <c r="U60" s="43">
        <f t="shared" si="23"/>
        <v>10.152284263959391</v>
      </c>
      <c r="V60" s="38">
        <f t="shared" si="24"/>
        <v>7900</v>
      </c>
      <c r="W60" s="50"/>
      <c r="X60" s="50"/>
      <c r="Y60" s="50"/>
      <c r="Z60" s="246">
        <v>10.199999999999999</v>
      </c>
      <c r="AA60" s="246">
        <v>7939</v>
      </c>
      <c r="AB60" s="67">
        <f t="shared" si="14"/>
        <v>10.046999999999999</v>
      </c>
      <c r="AC60" s="68">
        <f t="shared" si="15"/>
        <v>999.76445396145596</v>
      </c>
      <c r="AD60" s="467">
        <f t="shared" si="16"/>
        <v>19.995289079229121</v>
      </c>
      <c r="AE60" s="38">
        <v>6.2</v>
      </c>
      <c r="AG60" s="69"/>
    </row>
    <row r="61" spans="1:33" s="40" customFormat="1" ht="13" x14ac:dyDescent="0.3">
      <c r="A61" s="71" t="s">
        <v>950</v>
      </c>
      <c r="B61" s="71" t="s">
        <v>1278</v>
      </c>
      <c r="C61" s="71" t="s">
        <v>111</v>
      </c>
      <c r="D61" s="88" t="s">
        <v>496</v>
      </c>
      <c r="E61" s="94" t="s">
        <v>141</v>
      </c>
      <c r="F61" s="38" t="s">
        <v>16</v>
      </c>
      <c r="G61" s="38">
        <v>790</v>
      </c>
      <c r="H61" s="418">
        <v>45687</v>
      </c>
      <c r="I61" s="38">
        <v>6</v>
      </c>
      <c r="J61" s="38">
        <v>2</v>
      </c>
      <c r="K61" s="38"/>
      <c r="L61" s="38">
        <f t="shared" si="21"/>
        <v>120</v>
      </c>
      <c r="M61" s="38">
        <f t="shared" si="22"/>
        <v>4</v>
      </c>
      <c r="N61" s="16" t="str">
        <f t="shared" ca="1" si="25"/>
        <v/>
      </c>
      <c r="O61" s="38" t="s">
        <v>1924</v>
      </c>
      <c r="P61" s="38">
        <v>10</v>
      </c>
      <c r="Q61" s="38">
        <v>230.26</v>
      </c>
      <c r="R61" s="38">
        <v>230.26</v>
      </c>
      <c r="S61" s="38">
        <v>1</v>
      </c>
      <c r="T61" s="38">
        <v>99.68</v>
      </c>
      <c r="U61" s="43">
        <f t="shared" si="23"/>
        <v>10.032102728731942</v>
      </c>
      <c r="V61" s="38">
        <f t="shared" si="24"/>
        <v>7900</v>
      </c>
      <c r="W61" s="50"/>
      <c r="X61" s="50"/>
      <c r="Y61" s="50"/>
      <c r="Z61" s="268">
        <v>9.6999999999999993</v>
      </c>
      <c r="AA61" s="268">
        <v>7921.3</v>
      </c>
      <c r="AB61" s="67">
        <f t="shared" si="14"/>
        <v>9.6689599999999984</v>
      </c>
      <c r="AC61" s="68">
        <f t="shared" si="15"/>
        <v>964.29606251499126</v>
      </c>
      <c r="AD61" s="467">
        <f t="shared" si="16"/>
        <v>19.285921250299829</v>
      </c>
      <c r="AE61" s="38">
        <v>3</v>
      </c>
      <c r="AG61" s="69"/>
    </row>
    <row r="62" spans="1:33" s="40" customFormat="1" ht="13" x14ac:dyDescent="0.3">
      <c r="A62" s="71" t="s">
        <v>951</v>
      </c>
      <c r="B62" s="71" t="s">
        <v>1279</v>
      </c>
      <c r="C62" s="71" t="s">
        <v>497</v>
      </c>
      <c r="D62" s="88" t="s">
        <v>207</v>
      </c>
      <c r="E62" s="94" t="s">
        <v>174</v>
      </c>
      <c r="F62" s="38" t="s">
        <v>16</v>
      </c>
      <c r="G62" s="38">
        <v>790</v>
      </c>
      <c r="H62" s="418">
        <v>45586</v>
      </c>
      <c r="I62" s="78">
        <v>6</v>
      </c>
      <c r="J62" s="38">
        <v>2</v>
      </c>
      <c r="K62" s="38"/>
      <c r="L62" s="38">
        <f t="shared" si="21"/>
        <v>120</v>
      </c>
      <c r="M62" s="38">
        <f t="shared" si="22"/>
        <v>4</v>
      </c>
      <c r="N62" s="16" t="str">
        <f t="shared" ca="1" si="25"/>
        <v/>
      </c>
      <c r="O62" s="38" t="s">
        <v>1728</v>
      </c>
      <c r="P62" s="38">
        <v>5</v>
      </c>
      <c r="Q62" s="38">
        <v>331.76</v>
      </c>
      <c r="R62" s="38">
        <v>295.3</v>
      </c>
      <c r="S62" s="38">
        <v>1</v>
      </c>
      <c r="T62" s="38">
        <v>98</v>
      </c>
      <c r="U62" s="43">
        <f t="shared" si="23"/>
        <v>5.7319778571774123</v>
      </c>
      <c r="V62" s="38">
        <f t="shared" si="24"/>
        <v>3950</v>
      </c>
      <c r="W62" s="50"/>
      <c r="X62" s="50"/>
      <c r="Y62" s="50"/>
      <c r="Z62" s="268">
        <v>5.7</v>
      </c>
      <c r="AA62" s="268">
        <v>3951.4</v>
      </c>
      <c r="AB62" s="67">
        <f t="shared" si="14"/>
        <v>4.972105739088498</v>
      </c>
      <c r="AC62" s="68">
        <f t="shared" si="15"/>
        <v>994.06881962846421</v>
      </c>
      <c r="AD62" s="467">
        <f t="shared" si="16"/>
        <v>19.881376392569287</v>
      </c>
      <c r="AE62" s="38">
        <v>3</v>
      </c>
      <c r="AG62" s="69"/>
    </row>
    <row r="63" spans="1:33" s="40" customFormat="1" ht="13" x14ac:dyDescent="0.3">
      <c r="A63" s="71" t="s">
        <v>953</v>
      </c>
      <c r="B63" s="71" t="s">
        <v>1280</v>
      </c>
      <c r="C63" s="71" t="s">
        <v>135</v>
      </c>
      <c r="D63" s="88" t="s">
        <v>499</v>
      </c>
      <c r="E63" s="94" t="s">
        <v>197</v>
      </c>
      <c r="F63" s="38" t="s">
        <v>16</v>
      </c>
      <c r="G63" s="38">
        <v>790</v>
      </c>
      <c r="H63" s="418">
        <v>45684</v>
      </c>
      <c r="I63" s="38">
        <v>12</v>
      </c>
      <c r="J63" s="38">
        <v>2</v>
      </c>
      <c r="K63" s="38"/>
      <c r="L63" s="38">
        <f t="shared" si="21"/>
        <v>300</v>
      </c>
      <c r="M63" s="38">
        <f t="shared" si="22"/>
        <v>10</v>
      </c>
      <c r="N63" s="16" t="str">
        <f t="shared" ca="1" si="25"/>
        <v/>
      </c>
      <c r="O63" s="38" t="s">
        <v>875</v>
      </c>
      <c r="P63" s="38">
        <v>10</v>
      </c>
      <c r="Q63" s="38">
        <v>312.43</v>
      </c>
      <c r="R63" s="38">
        <v>312.43</v>
      </c>
      <c r="S63" s="38">
        <v>1</v>
      </c>
      <c r="T63" s="38">
        <v>99.6</v>
      </c>
      <c r="U63" s="43">
        <f t="shared" si="23"/>
        <v>10.040160642570282</v>
      </c>
      <c r="V63" s="38">
        <f t="shared" si="24"/>
        <v>7900</v>
      </c>
      <c r="W63" s="50"/>
      <c r="X63" s="50"/>
      <c r="Y63" s="50"/>
      <c r="Z63" s="246">
        <v>10.199999999999999</v>
      </c>
      <c r="AA63" s="246">
        <v>7911.1</v>
      </c>
      <c r="AB63" s="67">
        <f t="shared" si="14"/>
        <v>10.1592</v>
      </c>
      <c r="AC63" s="68">
        <f t="shared" si="15"/>
        <v>1014.4945709193413</v>
      </c>
      <c r="AD63" s="467">
        <f t="shared" si="16"/>
        <v>20.289891418386826</v>
      </c>
      <c r="AE63" s="38">
        <v>6.2</v>
      </c>
      <c r="AF63" s="40" t="s">
        <v>1928</v>
      </c>
      <c r="AG63" s="69"/>
    </row>
    <row r="64" spans="1:33" s="40" customFormat="1" ht="13" x14ac:dyDescent="0.3">
      <c r="A64" s="71" t="s">
        <v>476</v>
      </c>
      <c r="B64" s="71" t="s">
        <v>1282</v>
      </c>
      <c r="C64" s="71" t="s">
        <v>113</v>
      </c>
      <c r="D64" s="88" t="s">
        <v>146</v>
      </c>
      <c r="E64" s="94" t="s">
        <v>141</v>
      </c>
      <c r="F64" s="38" t="s">
        <v>16</v>
      </c>
      <c r="G64" s="38">
        <v>790</v>
      </c>
      <c r="H64" s="418">
        <v>45586</v>
      </c>
      <c r="I64" s="38">
        <v>3</v>
      </c>
      <c r="J64" s="38">
        <v>2</v>
      </c>
      <c r="K64" s="38"/>
      <c r="L64" s="38">
        <f t="shared" si="21"/>
        <v>30</v>
      </c>
      <c r="M64" s="38">
        <f t="shared" si="22"/>
        <v>1</v>
      </c>
      <c r="N64" s="16" t="str">
        <f t="shared" ca="1" si="25"/>
        <v>Warning</v>
      </c>
      <c r="O64" s="38" t="s">
        <v>1728</v>
      </c>
      <c r="P64" s="38">
        <v>10</v>
      </c>
      <c r="Q64" s="38">
        <v>331.35</v>
      </c>
      <c r="R64" s="38">
        <v>331.35</v>
      </c>
      <c r="S64" s="38">
        <v>1</v>
      </c>
      <c r="T64" s="38">
        <v>99.7</v>
      </c>
      <c r="U64" s="43">
        <v>5.3</v>
      </c>
      <c r="V64" s="38">
        <v>39500</v>
      </c>
      <c r="W64" s="50"/>
      <c r="X64" s="50"/>
      <c r="Y64" s="50"/>
      <c r="Z64" s="246">
        <v>5.3</v>
      </c>
      <c r="AA64" s="246">
        <v>39500</v>
      </c>
      <c r="AB64" s="67">
        <f t="shared" si="14"/>
        <v>5.2841000000000005</v>
      </c>
      <c r="AC64" s="68">
        <f t="shared" si="15"/>
        <v>105.68200000000002</v>
      </c>
      <c r="AD64" s="467">
        <f t="shared" si="16"/>
        <v>2.1136400000000006</v>
      </c>
      <c r="AE64" s="38">
        <v>1</v>
      </c>
      <c r="AG64" s="69"/>
    </row>
    <row r="65" spans="1:33" s="40" customFormat="1" ht="13" x14ac:dyDescent="0.3">
      <c r="A65" s="71" t="s">
        <v>954</v>
      </c>
      <c r="B65" s="71" t="s">
        <v>1287</v>
      </c>
      <c r="C65" s="71" t="s">
        <v>2025</v>
      </c>
      <c r="D65" s="88" t="s">
        <v>176</v>
      </c>
      <c r="E65" s="94" t="s">
        <v>148</v>
      </c>
      <c r="F65" s="38" t="s">
        <v>16</v>
      </c>
      <c r="G65" s="38">
        <v>790</v>
      </c>
      <c r="H65" s="418">
        <v>45684</v>
      </c>
      <c r="I65" s="38">
        <v>12</v>
      </c>
      <c r="J65" s="38">
        <v>2</v>
      </c>
      <c r="K65" s="38"/>
      <c r="L65" s="38">
        <f t="shared" si="21"/>
        <v>300</v>
      </c>
      <c r="M65" s="38">
        <f t="shared" si="22"/>
        <v>10</v>
      </c>
      <c r="N65" s="16" t="str">
        <f t="shared" ca="1" si="25"/>
        <v/>
      </c>
      <c r="O65" s="38" t="s">
        <v>875</v>
      </c>
      <c r="P65" s="38">
        <v>10</v>
      </c>
      <c r="Q65" s="38">
        <v>446.51</v>
      </c>
      <c r="R65" s="38">
        <v>423.51</v>
      </c>
      <c r="S65" s="38">
        <v>1</v>
      </c>
      <c r="T65" s="38">
        <v>98.9</v>
      </c>
      <c r="U65" s="43">
        <f t="shared" ref="U65:U74" si="26">(P65*1000*Q65*100)/(S65*1000*R65*T65)</f>
        <v>10.660344233309099</v>
      </c>
      <c r="V65" s="38">
        <f t="shared" ref="V65:V74" si="27">10*G65*P65/10</f>
        <v>7900</v>
      </c>
      <c r="W65" s="50"/>
      <c r="X65" s="50"/>
      <c r="Y65" s="50"/>
      <c r="Z65" s="246">
        <v>9.5</v>
      </c>
      <c r="AA65" s="246">
        <v>7890.8</v>
      </c>
      <c r="AB65" s="67">
        <f t="shared" si="14"/>
        <v>8.911532115742089</v>
      </c>
      <c r="AC65" s="522">
        <f t="shared" si="15"/>
        <v>892.19222023574923</v>
      </c>
      <c r="AD65" s="467">
        <f t="shared" si="16"/>
        <v>17.843844404714986</v>
      </c>
      <c r="AE65" s="38">
        <v>6.2</v>
      </c>
      <c r="AG65" s="69"/>
    </row>
    <row r="66" spans="1:33" s="40" customFormat="1" ht="13" x14ac:dyDescent="0.3">
      <c r="A66" s="71" t="s">
        <v>666</v>
      </c>
      <c r="B66" s="71" t="s">
        <v>1288</v>
      </c>
      <c r="C66" s="71" t="s">
        <v>115</v>
      </c>
      <c r="D66" s="88" t="s">
        <v>503</v>
      </c>
      <c r="E66" s="94" t="s">
        <v>87</v>
      </c>
      <c r="F66" s="38" t="s">
        <v>16</v>
      </c>
      <c r="G66" s="38">
        <v>790</v>
      </c>
      <c r="H66" s="418">
        <v>45475</v>
      </c>
      <c r="I66" s="38">
        <v>12</v>
      </c>
      <c r="J66" s="38">
        <v>2</v>
      </c>
      <c r="K66" s="38"/>
      <c r="L66" s="38">
        <f t="shared" si="21"/>
        <v>300</v>
      </c>
      <c r="M66" s="38">
        <f t="shared" si="22"/>
        <v>10</v>
      </c>
      <c r="N66" s="16" t="str">
        <f t="shared" ca="1" si="25"/>
        <v/>
      </c>
      <c r="O66" s="38" t="s">
        <v>1728</v>
      </c>
      <c r="P66" s="38">
        <v>10</v>
      </c>
      <c r="Q66" s="38">
        <v>230.31</v>
      </c>
      <c r="R66" s="38">
        <v>230.31</v>
      </c>
      <c r="S66" s="38">
        <v>1</v>
      </c>
      <c r="T66" s="38">
        <v>100</v>
      </c>
      <c r="U66" s="43">
        <f t="shared" si="26"/>
        <v>10</v>
      </c>
      <c r="V66" s="38">
        <f t="shared" si="27"/>
        <v>7900</v>
      </c>
      <c r="W66" s="50"/>
      <c r="X66" s="50"/>
      <c r="Y66" s="50"/>
      <c r="Z66" s="268">
        <v>10</v>
      </c>
      <c r="AA66" s="268">
        <v>7903.6</v>
      </c>
      <c r="AB66" s="67">
        <f t="shared" si="14"/>
        <v>10</v>
      </c>
      <c r="AC66" s="68">
        <f t="shared" si="15"/>
        <v>999.54451136191096</v>
      </c>
      <c r="AD66" s="467">
        <f t="shared" si="16"/>
        <v>19.990890227238218</v>
      </c>
      <c r="AE66" s="38">
        <v>6.2</v>
      </c>
      <c r="AG66" s="69"/>
    </row>
    <row r="67" spans="1:33" s="40" customFormat="1" ht="13" x14ac:dyDescent="0.3">
      <c r="A67" s="71" t="s">
        <v>955</v>
      </c>
      <c r="B67" s="71" t="s">
        <v>1289</v>
      </c>
      <c r="C67" s="71" t="s">
        <v>170</v>
      </c>
      <c r="D67" s="88" t="s">
        <v>159</v>
      </c>
      <c r="E67" s="94" t="s">
        <v>155</v>
      </c>
      <c r="F67" s="38" t="s">
        <v>16</v>
      </c>
      <c r="G67" s="38">
        <v>790</v>
      </c>
      <c r="H67" s="418">
        <v>45684</v>
      </c>
      <c r="I67" s="38">
        <v>12</v>
      </c>
      <c r="J67" s="38">
        <v>2</v>
      </c>
      <c r="K67" s="38"/>
      <c r="L67" s="38">
        <f t="shared" si="21"/>
        <v>300</v>
      </c>
      <c r="M67" s="38">
        <f t="shared" si="22"/>
        <v>10</v>
      </c>
      <c r="N67" s="16" t="str">
        <f t="shared" ca="1" si="25"/>
        <v/>
      </c>
      <c r="O67" s="38" t="s">
        <v>875</v>
      </c>
      <c r="P67" s="38">
        <v>10</v>
      </c>
      <c r="Q67" s="38">
        <v>295.8</v>
      </c>
      <c r="R67" s="38">
        <v>259.33999999999997</v>
      </c>
      <c r="S67" s="38">
        <v>1</v>
      </c>
      <c r="T67" s="38">
        <v>99.62</v>
      </c>
      <c r="U67" s="43">
        <f t="shared" si="26"/>
        <v>11.449384115256082</v>
      </c>
      <c r="V67" s="38">
        <f t="shared" si="27"/>
        <v>7900</v>
      </c>
      <c r="W67" s="50"/>
      <c r="X67" s="50"/>
      <c r="Y67" s="50"/>
      <c r="Z67" s="246">
        <v>11.5</v>
      </c>
      <c r="AA67" s="246">
        <v>7931.3</v>
      </c>
      <c r="AB67" s="67">
        <f t="shared" si="14"/>
        <v>10.044208390804599</v>
      </c>
      <c r="AC67" s="68">
        <f t="shared" si="15"/>
        <v>1000.457003106128</v>
      </c>
      <c r="AD67" s="467">
        <f t="shared" si="16"/>
        <v>20.009140062122562</v>
      </c>
      <c r="AE67" s="38">
        <v>6.2</v>
      </c>
      <c r="AG67" s="69"/>
    </row>
    <row r="68" spans="1:33" s="40" customFormat="1" ht="13" x14ac:dyDescent="0.3">
      <c r="A68" s="71" t="s">
        <v>2146</v>
      </c>
      <c r="B68" s="71" t="s">
        <v>1291</v>
      </c>
      <c r="C68" s="71" t="s">
        <v>171</v>
      </c>
      <c r="D68" s="88" t="s">
        <v>504</v>
      </c>
      <c r="E68" s="94" t="s">
        <v>166</v>
      </c>
      <c r="F68" s="38" t="s">
        <v>16</v>
      </c>
      <c r="G68" s="38">
        <v>790</v>
      </c>
      <c r="H68" s="418">
        <v>45687</v>
      </c>
      <c r="I68" s="38">
        <v>6</v>
      </c>
      <c r="J68" s="38">
        <v>2</v>
      </c>
      <c r="K68" s="38"/>
      <c r="L68" s="38">
        <f t="shared" si="21"/>
        <v>120</v>
      </c>
      <c r="M68" s="38">
        <f t="shared" si="22"/>
        <v>4</v>
      </c>
      <c r="N68" s="16" t="str">
        <f t="shared" ca="1" si="25"/>
        <v/>
      </c>
      <c r="O68" s="38" t="s">
        <v>1924</v>
      </c>
      <c r="P68" s="38">
        <v>10</v>
      </c>
      <c r="Q68" s="38">
        <v>350.86</v>
      </c>
      <c r="R68" s="38">
        <v>314.36</v>
      </c>
      <c r="S68" s="38">
        <v>1</v>
      </c>
      <c r="T68" s="38">
        <v>99</v>
      </c>
      <c r="U68" s="43">
        <f t="shared" si="26"/>
        <v>11.273827471817038</v>
      </c>
      <c r="V68" s="38">
        <f t="shared" si="27"/>
        <v>7900</v>
      </c>
      <c r="W68" s="50"/>
      <c r="X68" s="50"/>
      <c r="Y68" s="50"/>
      <c r="Z68" s="268">
        <v>11</v>
      </c>
      <c r="AA68" s="268">
        <v>7882.4</v>
      </c>
      <c r="AB68" s="67">
        <f t="shared" si="14"/>
        <v>9.7571122384996869</v>
      </c>
      <c r="AC68" s="68">
        <f t="shared" si="15"/>
        <v>977.88981381492351</v>
      </c>
      <c r="AD68" s="467">
        <f t="shared" si="16"/>
        <v>19.557796276298472</v>
      </c>
      <c r="AE68" s="38">
        <v>3</v>
      </c>
      <c r="AG68" s="69"/>
    </row>
    <row r="69" spans="1:33" s="40" customFormat="1" ht="13" x14ac:dyDescent="0.3">
      <c r="A69" s="71" t="s">
        <v>956</v>
      </c>
      <c r="B69" s="71" t="s">
        <v>1293</v>
      </c>
      <c r="C69" s="71" t="s">
        <v>505</v>
      </c>
      <c r="D69" s="88" t="s">
        <v>506</v>
      </c>
      <c r="E69" s="94" t="s">
        <v>227</v>
      </c>
      <c r="F69" s="38" t="s">
        <v>16</v>
      </c>
      <c r="G69" s="38">
        <v>790</v>
      </c>
      <c r="H69" s="418">
        <v>45684</v>
      </c>
      <c r="I69" s="38">
        <v>12</v>
      </c>
      <c r="J69" s="38">
        <v>2</v>
      </c>
      <c r="K69" s="38"/>
      <c r="L69" s="38">
        <f t="shared" si="21"/>
        <v>300</v>
      </c>
      <c r="M69" s="38">
        <f t="shared" si="22"/>
        <v>10</v>
      </c>
      <c r="N69" s="16" t="str">
        <f t="shared" ca="1" si="25"/>
        <v/>
      </c>
      <c r="O69" s="38" t="s">
        <v>875</v>
      </c>
      <c r="P69" s="38">
        <v>10</v>
      </c>
      <c r="Q69" s="38">
        <v>288.35000000000002</v>
      </c>
      <c r="R69" s="38">
        <v>239.31</v>
      </c>
      <c r="S69" s="38">
        <v>1</v>
      </c>
      <c r="T69" s="38">
        <v>99.4</v>
      </c>
      <c r="U69" s="43">
        <f t="shared" si="26"/>
        <v>12.121956594356998</v>
      </c>
      <c r="V69" s="38">
        <f t="shared" si="27"/>
        <v>7900</v>
      </c>
      <c r="W69" s="50"/>
      <c r="X69" s="50"/>
      <c r="Y69" s="50"/>
      <c r="Z69" s="268">
        <v>12</v>
      </c>
      <c r="AA69" s="268">
        <v>7901.3</v>
      </c>
      <c r="AB69" s="67">
        <f t="shared" si="14"/>
        <v>9.8993919889023765</v>
      </c>
      <c r="AC69" s="68">
        <f t="shared" si="15"/>
        <v>989.77632430522544</v>
      </c>
      <c r="AD69" s="467">
        <f t="shared" si="16"/>
        <v>19.79552648610451</v>
      </c>
      <c r="AE69" s="38">
        <v>6.2</v>
      </c>
      <c r="AG69" s="69"/>
    </row>
    <row r="70" spans="1:33" s="40" customFormat="1" ht="13" x14ac:dyDescent="0.3">
      <c r="A70" s="71" t="s">
        <v>1122</v>
      </c>
      <c r="B70" s="71" t="s">
        <v>1294</v>
      </c>
      <c r="C70" s="71" t="s">
        <v>112</v>
      </c>
      <c r="D70" s="88" t="s">
        <v>507</v>
      </c>
      <c r="E70" s="94" t="s">
        <v>141</v>
      </c>
      <c r="F70" s="38" t="s">
        <v>16</v>
      </c>
      <c r="G70" s="38">
        <v>790</v>
      </c>
      <c r="H70" s="418">
        <v>45475</v>
      </c>
      <c r="I70" s="38">
        <v>12</v>
      </c>
      <c r="J70" s="38">
        <v>2</v>
      </c>
      <c r="K70" s="38"/>
      <c r="L70" s="38">
        <f t="shared" si="21"/>
        <v>300</v>
      </c>
      <c r="M70" s="38">
        <f t="shared" si="22"/>
        <v>10</v>
      </c>
      <c r="N70" s="16" t="str">
        <f t="shared" ca="1" si="25"/>
        <v/>
      </c>
      <c r="O70" s="78" t="s">
        <v>1728</v>
      </c>
      <c r="P70" s="38">
        <v>10</v>
      </c>
      <c r="Q70" s="38">
        <v>138.12</v>
      </c>
      <c r="R70" s="38">
        <v>138.12</v>
      </c>
      <c r="S70" s="38">
        <v>1</v>
      </c>
      <c r="T70" s="38">
        <v>98.97</v>
      </c>
      <c r="U70" s="43">
        <f t="shared" si="26"/>
        <v>10.10407194099222</v>
      </c>
      <c r="V70" s="38">
        <f t="shared" si="27"/>
        <v>7900</v>
      </c>
      <c r="W70" s="50"/>
      <c r="X70" s="50"/>
      <c r="Y70" s="50"/>
      <c r="Z70" s="268">
        <v>10.5</v>
      </c>
      <c r="AA70" s="268">
        <v>8203.5</v>
      </c>
      <c r="AB70" s="67">
        <f t="shared" si="14"/>
        <v>10.39185</v>
      </c>
      <c r="AC70" s="68">
        <f t="shared" si="15"/>
        <v>1000.7388919363686</v>
      </c>
      <c r="AD70" s="467">
        <f t="shared" si="16"/>
        <v>20.014777838727376</v>
      </c>
      <c r="AE70" s="38">
        <v>6.2</v>
      </c>
      <c r="AG70" s="69"/>
    </row>
    <row r="71" spans="1:33" s="40" customFormat="1" ht="13" x14ac:dyDescent="0.3">
      <c r="A71" s="71" t="s">
        <v>2147</v>
      </c>
      <c r="B71" s="830" t="s">
        <v>1284</v>
      </c>
      <c r="C71" s="830" t="s">
        <v>175</v>
      </c>
      <c r="D71" s="88" t="s">
        <v>508</v>
      </c>
      <c r="E71" s="94" t="s">
        <v>174</v>
      </c>
      <c r="F71" s="38" t="s">
        <v>16</v>
      </c>
      <c r="G71" s="38">
        <v>790</v>
      </c>
      <c r="H71" s="418">
        <v>45687</v>
      </c>
      <c r="I71" s="38">
        <v>6</v>
      </c>
      <c r="J71" s="38">
        <v>2</v>
      </c>
      <c r="K71" s="38"/>
      <c r="L71" s="38">
        <f t="shared" si="21"/>
        <v>120</v>
      </c>
      <c r="M71" s="38">
        <f t="shared" si="22"/>
        <v>4</v>
      </c>
      <c r="N71" s="16" t="str">
        <f t="shared" ca="1" si="25"/>
        <v/>
      </c>
      <c r="O71" s="38" t="s">
        <v>1924</v>
      </c>
      <c r="P71" s="38">
        <v>10</v>
      </c>
      <c r="Q71" s="38">
        <v>342.69</v>
      </c>
      <c r="R71" s="38">
        <v>306.19</v>
      </c>
      <c r="S71" s="38">
        <v>1</v>
      </c>
      <c r="T71" s="38">
        <v>99.7</v>
      </c>
      <c r="U71" s="43">
        <f t="shared" si="26"/>
        <v>11.22574752573472</v>
      </c>
      <c r="V71" s="38">
        <f t="shared" si="27"/>
        <v>7900</v>
      </c>
      <c r="W71" s="50"/>
      <c r="X71" s="50"/>
      <c r="Y71" s="50"/>
      <c r="Z71" s="268">
        <v>11.3</v>
      </c>
      <c r="AA71" s="268">
        <v>7929</v>
      </c>
      <c r="AB71" s="67">
        <f t="shared" ref="AB71:AB98" si="28">(Z71*T71*R71*S71)/(100*Q71)</f>
        <v>10.06614479266976</v>
      </c>
      <c r="AC71" s="68">
        <f t="shared" ref="AC71:AC98" si="29">(AB71*1000*0.79*1000)/AA71</f>
        <v>1002.9328271168005</v>
      </c>
      <c r="AD71" s="467">
        <f t="shared" ref="AD71:AD98" si="30">(0.2*AC71)/10</f>
        <v>20.05865654233601</v>
      </c>
      <c r="AE71" s="38">
        <v>3</v>
      </c>
      <c r="AG71" s="69"/>
    </row>
    <row r="72" spans="1:33" s="40" customFormat="1" ht="13" x14ac:dyDescent="0.3">
      <c r="A72" s="71" t="s">
        <v>2119</v>
      </c>
      <c r="B72" s="830" t="s">
        <v>1295</v>
      </c>
      <c r="C72" s="830" t="s">
        <v>509</v>
      </c>
      <c r="D72" s="88" t="s">
        <v>158</v>
      </c>
      <c r="E72" s="94" t="s">
        <v>155</v>
      </c>
      <c r="F72" s="38" t="s">
        <v>16</v>
      </c>
      <c r="G72" s="38">
        <v>790</v>
      </c>
      <c r="H72" s="418">
        <v>45685</v>
      </c>
      <c r="I72" s="38">
        <v>12</v>
      </c>
      <c r="J72" s="38">
        <v>2</v>
      </c>
      <c r="K72" s="38"/>
      <c r="L72" s="38">
        <f t="shared" si="21"/>
        <v>300</v>
      </c>
      <c r="M72" s="38">
        <f t="shared" si="22"/>
        <v>10</v>
      </c>
      <c r="N72" s="16" t="str">
        <f t="shared" ca="1" si="25"/>
        <v/>
      </c>
      <c r="O72" s="38" t="s">
        <v>1540</v>
      </c>
      <c r="P72" s="38">
        <v>10</v>
      </c>
      <c r="Q72" s="38">
        <v>308.82</v>
      </c>
      <c r="R72" s="38">
        <v>272.32</v>
      </c>
      <c r="S72" s="38">
        <v>1</v>
      </c>
      <c r="T72" s="38">
        <v>98.5</v>
      </c>
      <c r="U72" s="43">
        <f t="shared" si="26"/>
        <v>11.513030355449247</v>
      </c>
      <c r="V72" s="38">
        <f t="shared" si="27"/>
        <v>7900</v>
      </c>
      <c r="W72" s="50"/>
      <c r="X72" s="50"/>
      <c r="Y72" s="50"/>
      <c r="Z72" s="268">
        <v>11.8</v>
      </c>
      <c r="AA72" s="268">
        <v>7912.7</v>
      </c>
      <c r="AB72" s="67">
        <f t="shared" si="28"/>
        <v>10.249256395311185</v>
      </c>
      <c r="AC72" s="68">
        <f t="shared" si="29"/>
        <v>1023.2806187895203</v>
      </c>
      <c r="AD72" s="467">
        <f t="shared" si="30"/>
        <v>20.465612375790407</v>
      </c>
      <c r="AE72" s="38">
        <v>6.2</v>
      </c>
      <c r="AG72" s="69"/>
    </row>
    <row r="73" spans="1:33" s="40" customFormat="1" ht="13" x14ac:dyDescent="0.3">
      <c r="A73" s="71"/>
      <c r="B73" s="830" t="s">
        <v>2059</v>
      </c>
      <c r="C73" s="830" t="s">
        <v>2060</v>
      </c>
      <c r="D73" s="549"/>
      <c r="E73" s="94"/>
      <c r="F73" s="38"/>
      <c r="G73" s="38"/>
      <c r="H73" s="418"/>
      <c r="I73" s="38"/>
      <c r="J73" s="38"/>
      <c r="K73" s="38"/>
      <c r="L73" s="38"/>
      <c r="M73" s="38"/>
      <c r="N73" s="16"/>
      <c r="O73" s="38"/>
      <c r="P73" s="38"/>
      <c r="Q73" s="38"/>
      <c r="R73" s="38"/>
      <c r="S73" s="38"/>
      <c r="T73" s="38"/>
      <c r="U73" s="43"/>
      <c r="V73" s="38"/>
      <c r="W73" s="50"/>
      <c r="X73" s="50"/>
      <c r="Y73" s="50"/>
      <c r="Z73" s="246"/>
      <c r="AA73" s="246"/>
      <c r="AB73" s="67"/>
      <c r="AC73" s="68"/>
      <c r="AD73" s="467"/>
      <c r="AE73" s="38"/>
      <c r="AG73" s="69"/>
    </row>
    <row r="74" spans="1:33" s="40" customFormat="1" ht="13" x14ac:dyDescent="0.3">
      <c r="A74" s="71" t="s">
        <v>957</v>
      </c>
      <c r="B74" s="830" t="s">
        <v>1296</v>
      </c>
      <c r="C74" s="830" t="s">
        <v>510</v>
      </c>
      <c r="D74" s="88" t="s">
        <v>203</v>
      </c>
      <c r="E74" s="94" t="s">
        <v>202</v>
      </c>
      <c r="F74" s="38" t="s">
        <v>16</v>
      </c>
      <c r="G74" s="38">
        <v>790</v>
      </c>
      <c r="H74" s="418">
        <v>45475</v>
      </c>
      <c r="I74" s="38">
        <v>12</v>
      </c>
      <c r="J74" s="38">
        <v>2</v>
      </c>
      <c r="K74" s="38"/>
      <c r="L74" s="38">
        <f t="shared" si="21"/>
        <v>300</v>
      </c>
      <c r="M74" s="38">
        <f t="shared" si="22"/>
        <v>10</v>
      </c>
      <c r="N74" s="16" t="str">
        <f t="shared" ca="1" si="25"/>
        <v/>
      </c>
      <c r="O74" s="38" t="s">
        <v>1670</v>
      </c>
      <c r="P74" s="38">
        <v>10</v>
      </c>
      <c r="Q74" s="38">
        <v>444.97</v>
      </c>
      <c r="R74" s="38">
        <v>408.47</v>
      </c>
      <c r="S74" s="38">
        <v>1</v>
      </c>
      <c r="T74" s="38">
        <v>100</v>
      </c>
      <c r="U74" s="43">
        <f t="shared" si="26"/>
        <v>10.893578475775454</v>
      </c>
      <c r="V74" s="38">
        <f t="shared" si="27"/>
        <v>7900</v>
      </c>
      <c r="W74" s="50"/>
      <c r="X74" s="50"/>
      <c r="Y74" s="50"/>
      <c r="Z74" s="246">
        <v>10</v>
      </c>
      <c r="AA74" s="246">
        <v>7824.8</v>
      </c>
      <c r="AB74" s="67">
        <f t="shared" si="28"/>
        <v>9.1797199811223233</v>
      </c>
      <c r="AC74" s="68">
        <f t="shared" si="29"/>
        <v>926.7941397973924</v>
      </c>
      <c r="AD74" s="467">
        <f t="shared" si="30"/>
        <v>18.535882795947849</v>
      </c>
      <c r="AE74" s="38">
        <v>6.2</v>
      </c>
      <c r="AG74" s="69"/>
    </row>
    <row r="75" spans="1:33" s="40" customFormat="1" ht="13" x14ac:dyDescent="0.3">
      <c r="A75" s="71" t="s">
        <v>477</v>
      </c>
      <c r="B75" s="830" t="s">
        <v>1297</v>
      </c>
      <c r="C75" s="830" t="s">
        <v>114</v>
      </c>
      <c r="D75" s="88" t="s">
        <v>160</v>
      </c>
      <c r="E75" s="94" t="s">
        <v>141</v>
      </c>
      <c r="F75" s="57" t="s">
        <v>281</v>
      </c>
      <c r="G75" s="38">
        <v>790</v>
      </c>
      <c r="H75" s="418">
        <v>45586</v>
      </c>
      <c r="I75" s="38">
        <v>3</v>
      </c>
      <c r="J75" s="38">
        <v>2</v>
      </c>
      <c r="K75" s="38"/>
      <c r="L75" s="38">
        <f t="shared" si="21"/>
        <v>30</v>
      </c>
      <c r="M75" s="38">
        <f t="shared" si="22"/>
        <v>1</v>
      </c>
      <c r="N75" s="16" t="str">
        <f t="shared" ca="1" si="25"/>
        <v>Warning</v>
      </c>
      <c r="O75" s="38" t="s">
        <v>1728</v>
      </c>
      <c r="P75" s="38">
        <v>10</v>
      </c>
      <c r="Q75" s="38">
        <v>337.37</v>
      </c>
      <c r="R75" s="38">
        <v>337.37</v>
      </c>
      <c r="S75" s="38">
        <v>1</v>
      </c>
      <c r="T75" s="38">
        <v>99</v>
      </c>
      <c r="U75" s="43">
        <v>5.2</v>
      </c>
      <c r="V75" s="38">
        <v>39500</v>
      </c>
      <c r="W75" s="50"/>
      <c r="X75" s="50"/>
      <c r="Y75" s="50"/>
      <c r="Z75" s="246">
        <v>5.2</v>
      </c>
      <c r="AA75" s="246">
        <v>39500</v>
      </c>
      <c r="AB75" s="67">
        <f t="shared" si="28"/>
        <v>5.1480000000000006</v>
      </c>
      <c r="AC75" s="68">
        <f t="shared" si="29"/>
        <v>102.96000000000002</v>
      </c>
      <c r="AD75" s="467">
        <f t="shared" si="30"/>
        <v>2.0592000000000006</v>
      </c>
      <c r="AE75" s="38">
        <v>1</v>
      </c>
      <c r="AG75" s="69"/>
    </row>
    <row r="76" spans="1:33" s="40" customFormat="1" ht="13" x14ac:dyDescent="0.3">
      <c r="A76" s="71" t="s">
        <v>667</v>
      </c>
      <c r="B76" s="830" t="s">
        <v>1298</v>
      </c>
      <c r="C76" s="830" t="s">
        <v>511</v>
      </c>
      <c r="D76" s="88" t="s">
        <v>179</v>
      </c>
      <c r="E76" s="94" t="s">
        <v>177</v>
      </c>
      <c r="F76" s="38" t="s">
        <v>16</v>
      </c>
      <c r="G76" s="38">
        <v>790</v>
      </c>
      <c r="H76" s="418">
        <v>45475</v>
      </c>
      <c r="I76" s="38">
        <v>12</v>
      </c>
      <c r="J76" s="38">
        <v>2</v>
      </c>
      <c r="K76" s="38"/>
      <c r="L76" s="38">
        <f t="shared" si="21"/>
        <v>300</v>
      </c>
      <c r="M76" s="38">
        <f t="shared" si="22"/>
        <v>10</v>
      </c>
      <c r="N76" s="16" t="str">
        <f t="shared" ca="1" si="25"/>
        <v/>
      </c>
      <c r="O76" s="38" t="s">
        <v>1728</v>
      </c>
      <c r="P76" s="38">
        <v>10</v>
      </c>
      <c r="Q76" s="38">
        <v>201.25</v>
      </c>
      <c r="R76" s="38">
        <v>201.25</v>
      </c>
      <c r="S76" s="38">
        <v>1</v>
      </c>
      <c r="T76" s="38">
        <v>100</v>
      </c>
      <c r="U76" s="43">
        <f t="shared" ref="U76:U87" si="31">(P76*1000*Q76*100)/(S76*1000*R76*T76)</f>
        <v>10</v>
      </c>
      <c r="V76" s="38">
        <f t="shared" ref="V76:V87" si="32">10*G76*P76/10</f>
        <v>7900</v>
      </c>
      <c r="W76" s="50"/>
      <c r="X76" s="50"/>
      <c r="Y76" s="50"/>
      <c r="Z76" s="246" t="s">
        <v>331</v>
      </c>
      <c r="AA76" s="246" t="s">
        <v>331</v>
      </c>
      <c r="AB76" s="67" t="e">
        <f t="shared" si="28"/>
        <v>#VALUE!</v>
      </c>
      <c r="AC76" s="68" t="e">
        <f t="shared" si="29"/>
        <v>#VALUE!</v>
      </c>
      <c r="AD76" s="467" t="e">
        <f t="shared" si="30"/>
        <v>#VALUE!</v>
      </c>
      <c r="AE76" s="38">
        <v>6.2</v>
      </c>
      <c r="AF76" s="40" t="s">
        <v>1990</v>
      </c>
      <c r="AG76" s="69"/>
    </row>
    <row r="77" spans="1:33" s="40" customFormat="1" ht="13" x14ac:dyDescent="0.3">
      <c r="A77" s="71" t="s">
        <v>958</v>
      </c>
      <c r="B77" s="830" t="s">
        <v>1299</v>
      </c>
      <c r="C77" s="830" t="s">
        <v>212</v>
      </c>
      <c r="D77" s="88" t="s">
        <v>211</v>
      </c>
      <c r="E77" s="94" t="s">
        <v>95</v>
      </c>
      <c r="F77" s="38" t="s">
        <v>16</v>
      </c>
      <c r="G77" s="38">
        <v>790</v>
      </c>
      <c r="H77" s="418">
        <v>45685</v>
      </c>
      <c r="I77" s="38">
        <v>12</v>
      </c>
      <c r="J77" s="38">
        <v>2</v>
      </c>
      <c r="K77" s="38"/>
      <c r="L77" s="38">
        <f t="shared" si="21"/>
        <v>300</v>
      </c>
      <c r="M77" s="38">
        <f t="shared" si="22"/>
        <v>10</v>
      </c>
      <c r="N77" s="16" t="str">
        <f t="shared" ca="1" si="25"/>
        <v/>
      </c>
      <c r="O77" s="38" t="s">
        <v>1540</v>
      </c>
      <c r="P77" s="38">
        <v>10</v>
      </c>
      <c r="Q77" s="38">
        <v>408.32</v>
      </c>
      <c r="R77" s="38">
        <v>371.82</v>
      </c>
      <c r="S77" s="38">
        <v>1</v>
      </c>
      <c r="T77" s="38">
        <v>100</v>
      </c>
      <c r="U77" s="43">
        <f t="shared" si="31"/>
        <v>10.981657791404443</v>
      </c>
      <c r="V77" s="38">
        <f t="shared" si="32"/>
        <v>7900</v>
      </c>
      <c r="W77" s="50"/>
      <c r="X77" s="50"/>
      <c r="Y77" s="50"/>
      <c r="Z77" s="268">
        <v>10.9</v>
      </c>
      <c r="AA77" s="268">
        <v>7915.4</v>
      </c>
      <c r="AB77" s="67">
        <f t="shared" si="28"/>
        <v>9.925641653605016</v>
      </c>
      <c r="AC77" s="68">
        <f t="shared" si="29"/>
        <v>990.63305788058256</v>
      </c>
      <c r="AD77" s="467">
        <f t="shared" si="30"/>
        <v>19.81266115761165</v>
      </c>
      <c r="AE77" s="38">
        <v>6.2</v>
      </c>
      <c r="AG77" s="69"/>
    </row>
    <row r="78" spans="1:33" s="40" customFormat="1" ht="13" x14ac:dyDescent="0.3">
      <c r="A78" s="71" t="s">
        <v>2121</v>
      </c>
      <c r="B78" s="830" t="s">
        <v>1249</v>
      </c>
      <c r="C78" s="830" t="s">
        <v>131</v>
      </c>
      <c r="D78" s="88" t="s">
        <v>229</v>
      </c>
      <c r="E78" s="94" t="s">
        <v>153</v>
      </c>
      <c r="F78" s="38" t="s">
        <v>16</v>
      </c>
      <c r="G78" s="38">
        <v>790</v>
      </c>
      <c r="H78" s="418">
        <v>45685</v>
      </c>
      <c r="I78" s="38">
        <v>12</v>
      </c>
      <c r="J78" s="38">
        <v>2</v>
      </c>
      <c r="K78" s="38"/>
      <c r="L78" s="38">
        <f t="shared" si="21"/>
        <v>300</v>
      </c>
      <c r="M78" s="38">
        <f t="shared" si="22"/>
        <v>10</v>
      </c>
      <c r="N78" s="16" t="str">
        <f t="shared" ca="1" si="25"/>
        <v/>
      </c>
      <c r="O78" s="78" t="s">
        <v>1540</v>
      </c>
      <c r="P78" s="38">
        <v>10</v>
      </c>
      <c r="Q78" s="38">
        <v>435.52</v>
      </c>
      <c r="R78" s="38">
        <v>435.52</v>
      </c>
      <c r="S78" s="38">
        <v>1</v>
      </c>
      <c r="T78" s="57">
        <v>100</v>
      </c>
      <c r="U78" s="43">
        <f t="shared" si="31"/>
        <v>10</v>
      </c>
      <c r="V78" s="38">
        <f t="shared" si="32"/>
        <v>7900</v>
      </c>
      <c r="W78" s="50"/>
      <c r="X78" s="50"/>
      <c r="Y78" s="50"/>
      <c r="Z78" s="268">
        <v>9.8000000000000007</v>
      </c>
      <c r="AA78" s="268">
        <v>7937.2</v>
      </c>
      <c r="AB78" s="67">
        <f t="shared" si="28"/>
        <v>9.8000000000000007</v>
      </c>
      <c r="AC78" s="68">
        <f t="shared" si="29"/>
        <v>975.40694451443835</v>
      </c>
      <c r="AD78" s="467">
        <f t="shared" si="30"/>
        <v>19.50813889028877</v>
      </c>
      <c r="AE78" s="38">
        <v>6.2</v>
      </c>
      <c r="AG78" s="69"/>
    </row>
    <row r="79" spans="1:33" s="40" customFormat="1" ht="13" x14ac:dyDescent="0.3">
      <c r="A79" s="71" t="s">
        <v>959</v>
      </c>
      <c r="B79" s="830" t="s">
        <v>1300</v>
      </c>
      <c r="C79" s="830" t="s">
        <v>215</v>
      </c>
      <c r="D79" s="88" t="s">
        <v>216</v>
      </c>
      <c r="E79" s="94" t="s">
        <v>95</v>
      </c>
      <c r="F79" s="38" t="s">
        <v>16</v>
      </c>
      <c r="G79" s="38">
        <v>790</v>
      </c>
      <c r="H79" s="418">
        <v>45671</v>
      </c>
      <c r="I79" s="38">
        <v>12</v>
      </c>
      <c r="J79" s="38">
        <v>2</v>
      </c>
      <c r="K79" s="38"/>
      <c r="L79" s="38">
        <f t="shared" si="21"/>
        <v>300</v>
      </c>
      <c r="M79" s="38">
        <f t="shared" si="22"/>
        <v>10</v>
      </c>
      <c r="N79" s="16" t="str">
        <f t="shared" ca="1" si="25"/>
        <v/>
      </c>
      <c r="O79" s="38" t="s">
        <v>1689</v>
      </c>
      <c r="P79" s="38">
        <v>10</v>
      </c>
      <c r="Q79" s="38">
        <v>313.86</v>
      </c>
      <c r="R79" s="38">
        <v>277.36</v>
      </c>
      <c r="S79" s="38">
        <v>1</v>
      </c>
      <c r="T79" s="38">
        <v>99</v>
      </c>
      <c r="U79" s="43">
        <f t="shared" si="31"/>
        <v>11.43028205329907</v>
      </c>
      <c r="V79" s="38">
        <f t="shared" si="32"/>
        <v>7900</v>
      </c>
      <c r="W79" s="50"/>
      <c r="X79" s="50"/>
      <c r="Y79" s="50"/>
      <c r="Z79" s="268">
        <v>14</v>
      </c>
      <c r="AA79" s="268">
        <v>9614.4</v>
      </c>
      <c r="AB79" s="67">
        <f t="shared" si="28"/>
        <v>12.248166698528006</v>
      </c>
      <c r="AC79" s="68">
        <f t="shared" si="29"/>
        <v>1006.4124325841576</v>
      </c>
      <c r="AD79" s="467">
        <f t="shared" si="30"/>
        <v>20.128248651683155</v>
      </c>
      <c r="AE79" s="38">
        <v>6.2</v>
      </c>
      <c r="AF79" s="40" t="s">
        <v>1937</v>
      </c>
      <c r="AG79" s="69"/>
    </row>
    <row r="80" spans="1:33" s="40" customFormat="1" ht="13" x14ac:dyDescent="0.3">
      <c r="A80" s="71" t="s">
        <v>2122</v>
      </c>
      <c r="B80" s="830" t="s">
        <v>1301</v>
      </c>
      <c r="C80" s="830" t="s">
        <v>173</v>
      </c>
      <c r="D80" s="88" t="s">
        <v>512</v>
      </c>
      <c r="E80" s="94" t="s">
        <v>172</v>
      </c>
      <c r="F80" s="38" t="s">
        <v>16</v>
      </c>
      <c r="G80" s="38">
        <v>790</v>
      </c>
      <c r="H80" s="418">
        <v>45685</v>
      </c>
      <c r="I80" s="38">
        <v>12</v>
      </c>
      <c r="J80" s="38">
        <v>2</v>
      </c>
      <c r="K80" s="38"/>
      <c r="L80" s="38">
        <f t="shared" si="21"/>
        <v>300</v>
      </c>
      <c r="M80" s="38">
        <f t="shared" si="22"/>
        <v>10</v>
      </c>
      <c r="N80" s="16" t="str">
        <f t="shared" ca="1" si="25"/>
        <v/>
      </c>
      <c r="O80" s="38" t="s">
        <v>1540</v>
      </c>
      <c r="P80" s="38">
        <v>10</v>
      </c>
      <c r="Q80" s="38">
        <v>491.06</v>
      </c>
      <c r="R80" s="38">
        <v>454.56</v>
      </c>
      <c r="S80" s="38">
        <v>1</v>
      </c>
      <c r="T80" s="57">
        <v>100</v>
      </c>
      <c r="U80" s="43">
        <f t="shared" si="31"/>
        <v>10.802974304822246</v>
      </c>
      <c r="V80" s="38">
        <f t="shared" si="32"/>
        <v>7900</v>
      </c>
      <c r="W80" s="50"/>
      <c r="X80" s="50"/>
      <c r="Y80" s="50"/>
      <c r="Z80" s="268">
        <v>10.199999999999999</v>
      </c>
      <c r="AA80" s="268">
        <v>7911.2</v>
      </c>
      <c r="AB80" s="67">
        <f t="shared" si="28"/>
        <v>9.441844173828045</v>
      </c>
      <c r="AC80" s="68">
        <f t="shared" si="29"/>
        <v>942.84772187836938</v>
      </c>
      <c r="AD80" s="467">
        <f t="shared" si="30"/>
        <v>18.856954437567389</v>
      </c>
      <c r="AE80" s="38">
        <v>6.2</v>
      </c>
      <c r="AG80" s="69"/>
    </row>
    <row r="81" spans="1:33" s="40" customFormat="1" ht="13" x14ac:dyDescent="0.3">
      <c r="A81" s="71" t="s">
        <v>2123</v>
      </c>
      <c r="B81" s="830" t="s">
        <v>1302</v>
      </c>
      <c r="C81" s="830" t="s">
        <v>122</v>
      </c>
      <c r="D81" s="88" t="s">
        <v>205</v>
      </c>
      <c r="E81" s="94" t="s">
        <v>204</v>
      </c>
      <c r="F81" s="38" t="s">
        <v>16</v>
      </c>
      <c r="G81" s="38">
        <v>790</v>
      </c>
      <c r="H81" s="418">
        <v>45685</v>
      </c>
      <c r="I81" s="38">
        <v>12</v>
      </c>
      <c r="J81" s="38">
        <v>2</v>
      </c>
      <c r="K81" s="38"/>
      <c r="L81" s="38">
        <f t="shared" si="21"/>
        <v>300</v>
      </c>
      <c r="M81" s="38">
        <f t="shared" si="22"/>
        <v>10</v>
      </c>
      <c r="N81" s="16" t="str">
        <f t="shared" ca="1" si="25"/>
        <v/>
      </c>
      <c r="O81" s="38" t="s">
        <v>1540</v>
      </c>
      <c r="P81" s="38">
        <v>10</v>
      </c>
      <c r="Q81" s="38">
        <v>308.33</v>
      </c>
      <c r="R81" s="43">
        <v>308.33</v>
      </c>
      <c r="S81" s="38">
        <v>1</v>
      </c>
      <c r="T81" s="38">
        <v>99.9</v>
      </c>
      <c r="U81" s="43">
        <f t="shared" si="31"/>
        <v>10.01001001001001</v>
      </c>
      <c r="V81" s="38">
        <f t="shared" si="32"/>
        <v>7900</v>
      </c>
      <c r="W81" s="50"/>
      <c r="X81" s="50"/>
      <c r="Y81" s="50"/>
      <c r="Z81" s="268">
        <v>9.9</v>
      </c>
      <c r="AA81" s="268">
        <v>7933.2</v>
      </c>
      <c r="AB81" s="67">
        <f t="shared" si="28"/>
        <v>9.8901000000000003</v>
      </c>
      <c r="AC81" s="68">
        <f t="shared" si="29"/>
        <v>984.87104825291192</v>
      </c>
      <c r="AD81" s="467">
        <f t="shared" si="30"/>
        <v>19.697420965058239</v>
      </c>
      <c r="AE81" s="38">
        <v>6.2</v>
      </c>
      <c r="AG81" s="69"/>
    </row>
    <row r="82" spans="1:33" s="40" customFormat="1" ht="13" x14ac:dyDescent="0.3">
      <c r="A82" s="71" t="s">
        <v>960</v>
      </c>
      <c r="B82" s="830" t="s">
        <v>1303</v>
      </c>
      <c r="C82" s="830" t="s">
        <v>288</v>
      </c>
      <c r="D82" s="88" t="s">
        <v>513</v>
      </c>
      <c r="E82" s="94" t="s">
        <v>182</v>
      </c>
      <c r="F82" s="38" t="s">
        <v>16</v>
      </c>
      <c r="G82" s="38">
        <v>790</v>
      </c>
      <c r="H82" s="418">
        <v>45302</v>
      </c>
      <c r="I82" s="38">
        <v>12</v>
      </c>
      <c r="J82" s="38">
        <v>2</v>
      </c>
      <c r="K82" s="38"/>
      <c r="L82" s="38">
        <f t="shared" si="21"/>
        <v>300</v>
      </c>
      <c r="M82" s="38">
        <f t="shared" si="22"/>
        <v>10</v>
      </c>
      <c r="N82" s="16" t="str">
        <f t="shared" ca="1" si="25"/>
        <v>Warning</v>
      </c>
      <c r="O82" s="38" t="s">
        <v>1648</v>
      </c>
      <c r="P82" s="38">
        <v>10</v>
      </c>
      <c r="Q82" s="38">
        <v>220.33</v>
      </c>
      <c r="R82" s="38">
        <v>220.33</v>
      </c>
      <c r="S82" s="38">
        <v>1</v>
      </c>
      <c r="T82" s="38">
        <v>99.7</v>
      </c>
      <c r="U82" s="43">
        <f t="shared" si="31"/>
        <v>10.030090270812437</v>
      </c>
      <c r="V82" s="38">
        <f t="shared" si="32"/>
        <v>7900</v>
      </c>
      <c r="W82" s="50"/>
      <c r="X82" s="50"/>
      <c r="Y82" s="50"/>
      <c r="Z82" s="246">
        <v>10.1</v>
      </c>
      <c r="AA82" s="246">
        <v>7908</v>
      </c>
      <c r="AB82" s="67">
        <f t="shared" si="28"/>
        <v>10.069700000000001</v>
      </c>
      <c r="AC82" s="68">
        <f t="shared" si="29"/>
        <v>1005.9513151239253</v>
      </c>
      <c r="AD82" s="467">
        <f t="shared" si="30"/>
        <v>20.119026302478506</v>
      </c>
      <c r="AE82" s="38">
        <v>6.2</v>
      </c>
      <c r="AG82" s="69"/>
    </row>
    <row r="83" spans="1:33" s="40" customFormat="1" ht="13" x14ac:dyDescent="0.3">
      <c r="A83" s="71" t="s">
        <v>927</v>
      </c>
      <c r="B83" s="830" t="s">
        <v>1229</v>
      </c>
      <c r="C83" s="830" t="s">
        <v>140</v>
      </c>
      <c r="D83" s="88" t="s">
        <v>184</v>
      </c>
      <c r="E83" s="94" t="s">
        <v>182</v>
      </c>
      <c r="F83" s="38" t="s">
        <v>16</v>
      </c>
      <c r="G83" s="38">
        <v>790</v>
      </c>
      <c r="H83" s="418">
        <v>45685</v>
      </c>
      <c r="I83" s="38">
        <v>12</v>
      </c>
      <c r="J83" s="38">
        <v>2</v>
      </c>
      <c r="K83" s="38"/>
      <c r="L83" s="38">
        <f t="shared" si="21"/>
        <v>300</v>
      </c>
      <c r="M83" s="38">
        <f t="shared" si="22"/>
        <v>10</v>
      </c>
      <c r="N83" s="16" t="str">
        <f t="shared" ca="1" si="25"/>
        <v/>
      </c>
      <c r="O83" s="38" t="s">
        <v>1526</v>
      </c>
      <c r="P83" s="38">
        <v>10</v>
      </c>
      <c r="Q83" s="38">
        <v>329.41</v>
      </c>
      <c r="R83" s="38">
        <v>329.41</v>
      </c>
      <c r="S83" s="38">
        <v>1</v>
      </c>
      <c r="T83" s="38">
        <v>99.7</v>
      </c>
      <c r="U83" s="43">
        <f t="shared" si="31"/>
        <v>10.030090270812439</v>
      </c>
      <c r="V83" s="38">
        <f t="shared" si="32"/>
        <v>7900</v>
      </c>
      <c r="W83" s="43"/>
      <c r="X83" s="43"/>
      <c r="Y83" s="42"/>
      <c r="Z83" s="246">
        <v>0.1003</v>
      </c>
      <c r="AA83" s="246">
        <v>790</v>
      </c>
      <c r="AB83" s="67">
        <f>(Z83*T83*R83*S83)/(100*Q83)</f>
        <v>9.9999100000000007E-2</v>
      </c>
      <c r="AC83" s="68">
        <f t="shared" si="29"/>
        <v>99.999100000000027</v>
      </c>
      <c r="AD83" s="467">
        <f t="shared" si="30"/>
        <v>1.9999820000000006</v>
      </c>
      <c r="AE83" s="38">
        <v>6.1</v>
      </c>
      <c r="AF83" s="675" t="s">
        <v>2117</v>
      </c>
      <c r="AG83" s="69"/>
    </row>
    <row r="84" spans="1:33" s="40" customFormat="1" ht="13" x14ac:dyDescent="0.3">
      <c r="A84" s="71" t="s">
        <v>435</v>
      </c>
      <c r="B84" s="830" t="s">
        <v>1226</v>
      </c>
      <c r="C84" s="830" t="s">
        <v>169</v>
      </c>
      <c r="D84" s="88" t="s">
        <v>447</v>
      </c>
      <c r="E84" s="94" t="s">
        <v>172</v>
      </c>
      <c r="F84" s="38" t="s">
        <v>16</v>
      </c>
      <c r="G84" s="38">
        <v>790</v>
      </c>
      <c r="H84" s="418">
        <v>45685</v>
      </c>
      <c r="I84" s="38">
        <v>12</v>
      </c>
      <c r="J84" s="38">
        <v>2</v>
      </c>
      <c r="K84" s="38"/>
      <c r="L84" s="38">
        <f t="shared" si="21"/>
        <v>300</v>
      </c>
      <c r="M84" s="38">
        <f t="shared" si="22"/>
        <v>10</v>
      </c>
      <c r="N84" s="16" t="str">
        <f t="shared" ca="1" si="25"/>
        <v/>
      </c>
      <c r="O84" s="38" t="s">
        <v>1526</v>
      </c>
      <c r="P84" s="38">
        <v>10</v>
      </c>
      <c r="Q84" s="38">
        <v>567.04999999999995</v>
      </c>
      <c r="R84" s="38">
        <v>408.9</v>
      </c>
      <c r="S84" s="38">
        <v>1</v>
      </c>
      <c r="T84" s="38">
        <v>99.7</v>
      </c>
      <c r="U84" s="43">
        <f t="shared" si="31"/>
        <v>13.909422078904848</v>
      </c>
      <c r="V84" s="38">
        <f t="shared" si="32"/>
        <v>7900</v>
      </c>
      <c r="W84" s="43"/>
      <c r="X84" s="43"/>
      <c r="Y84" s="42"/>
      <c r="Z84" s="268">
        <v>9.8000000000000007</v>
      </c>
      <c r="AA84" s="246">
        <v>7875.2</v>
      </c>
      <c r="AB84" s="67">
        <f t="shared" si="28"/>
        <v>7.0455838814919325</v>
      </c>
      <c r="AC84" s="68">
        <f t="shared" si="29"/>
        <v>706.77713154950061</v>
      </c>
      <c r="AD84" s="467">
        <f t="shared" si="30"/>
        <v>14.135542630990013</v>
      </c>
      <c r="AE84" s="38">
        <v>6.1</v>
      </c>
      <c r="AG84" s="69"/>
    </row>
    <row r="85" spans="1:33" s="40" customFormat="1" ht="13" x14ac:dyDescent="0.3">
      <c r="A85" s="71" t="s">
        <v>928</v>
      </c>
      <c r="B85" s="830" t="s">
        <v>1231</v>
      </c>
      <c r="C85" s="830" t="s">
        <v>139</v>
      </c>
      <c r="D85" s="88" t="s">
        <v>226</v>
      </c>
      <c r="E85" s="94" t="s">
        <v>155</v>
      </c>
      <c r="F85" s="38" t="s">
        <v>16</v>
      </c>
      <c r="G85" s="38">
        <v>790</v>
      </c>
      <c r="H85" s="418">
        <v>45685</v>
      </c>
      <c r="I85" s="38">
        <v>12</v>
      </c>
      <c r="J85" s="38">
        <v>2</v>
      </c>
      <c r="K85" s="38"/>
      <c r="L85" s="38">
        <f t="shared" si="21"/>
        <v>300</v>
      </c>
      <c r="M85" s="38">
        <f t="shared" si="22"/>
        <v>10</v>
      </c>
      <c r="N85" s="16" t="str">
        <f t="shared" ca="1" si="25"/>
        <v/>
      </c>
      <c r="O85" s="38" t="s">
        <v>1526</v>
      </c>
      <c r="P85" s="38">
        <v>10</v>
      </c>
      <c r="Q85" s="38">
        <v>298.38</v>
      </c>
      <c r="R85" s="38">
        <v>298.38</v>
      </c>
      <c r="S85" s="38">
        <v>1</v>
      </c>
      <c r="T85" s="38">
        <v>99.35</v>
      </c>
      <c r="U85" s="43">
        <f t="shared" si="31"/>
        <v>10.065425264217414</v>
      </c>
      <c r="V85" s="38">
        <f t="shared" si="32"/>
        <v>7900</v>
      </c>
      <c r="W85" s="43"/>
      <c r="X85" s="43"/>
      <c r="Y85" s="42"/>
      <c r="Z85" s="246">
        <v>10</v>
      </c>
      <c r="AA85" s="246">
        <v>7949</v>
      </c>
      <c r="AB85" s="67">
        <f t="shared" si="28"/>
        <v>9.9349999999999987</v>
      </c>
      <c r="AC85" s="68">
        <f t="shared" si="29"/>
        <v>987.37577053717439</v>
      </c>
      <c r="AD85" s="467">
        <f t="shared" si="30"/>
        <v>19.747515410743489</v>
      </c>
      <c r="AE85" s="38">
        <v>6.1</v>
      </c>
      <c r="AG85" s="69"/>
    </row>
    <row r="86" spans="1:33" s="40" customFormat="1" ht="13" x14ac:dyDescent="0.3">
      <c r="A86" s="71" t="s">
        <v>1117</v>
      </c>
      <c r="B86" s="830" t="s">
        <v>1239</v>
      </c>
      <c r="C86" s="830" t="s">
        <v>117</v>
      </c>
      <c r="D86" s="88" t="s">
        <v>165</v>
      </c>
      <c r="E86" s="94" t="s">
        <v>164</v>
      </c>
      <c r="F86" s="38" t="s">
        <v>16</v>
      </c>
      <c r="G86" s="38">
        <v>790</v>
      </c>
      <c r="H86" s="418">
        <v>45687</v>
      </c>
      <c r="I86" s="38">
        <v>6</v>
      </c>
      <c r="J86" s="38">
        <v>2</v>
      </c>
      <c r="K86" s="38"/>
      <c r="L86" s="38">
        <f t="shared" si="21"/>
        <v>120</v>
      </c>
      <c r="M86" s="38">
        <f t="shared" si="22"/>
        <v>4</v>
      </c>
      <c r="N86" s="16" t="str">
        <f t="shared" ca="1" si="25"/>
        <v/>
      </c>
      <c r="O86" s="38" t="s">
        <v>1654</v>
      </c>
      <c r="P86" s="38">
        <v>10</v>
      </c>
      <c r="Q86" s="38">
        <v>310.82</v>
      </c>
      <c r="R86" s="38">
        <v>310.82</v>
      </c>
      <c r="S86" s="38">
        <v>1</v>
      </c>
      <c r="T86" s="38">
        <v>98</v>
      </c>
      <c r="U86" s="43">
        <f t="shared" si="31"/>
        <v>10.204081632653061</v>
      </c>
      <c r="V86" s="38">
        <f t="shared" si="32"/>
        <v>7900</v>
      </c>
      <c r="W86" s="43"/>
      <c r="X86" s="43"/>
      <c r="Y86" s="42"/>
      <c r="Z86" s="363">
        <v>5.0999999999999996</v>
      </c>
      <c r="AA86" s="268">
        <v>3998.4</v>
      </c>
      <c r="AB86" s="67">
        <f t="shared" si="28"/>
        <v>4.9979999999999993</v>
      </c>
      <c r="AC86" s="68">
        <f t="shared" si="29"/>
        <v>987.49999999999989</v>
      </c>
      <c r="AD86" s="467">
        <f t="shared" si="30"/>
        <v>19.75</v>
      </c>
      <c r="AE86" s="38">
        <v>3</v>
      </c>
      <c r="AG86" s="69"/>
    </row>
    <row r="87" spans="1:33" s="40" customFormat="1" ht="13" x14ac:dyDescent="0.3">
      <c r="A87" s="71" t="s">
        <v>935</v>
      </c>
      <c r="B87" s="830" t="s">
        <v>1242</v>
      </c>
      <c r="C87" s="830" t="s">
        <v>127</v>
      </c>
      <c r="D87" s="88" t="s">
        <v>194</v>
      </c>
      <c r="E87" s="94" t="s">
        <v>193</v>
      </c>
      <c r="F87" s="38" t="s">
        <v>16</v>
      </c>
      <c r="G87" s="38">
        <v>790</v>
      </c>
      <c r="H87" s="418">
        <v>45475</v>
      </c>
      <c r="I87" s="38">
        <v>12</v>
      </c>
      <c r="J87" s="38">
        <v>2</v>
      </c>
      <c r="K87" s="38"/>
      <c r="L87" s="38">
        <f t="shared" si="21"/>
        <v>300</v>
      </c>
      <c r="M87" s="38">
        <f t="shared" si="22"/>
        <v>10</v>
      </c>
      <c r="N87" s="16" t="str">
        <f t="shared" ca="1" si="25"/>
        <v/>
      </c>
      <c r="O87" s="38" t="s">
        <v>1728</v>
      </c>
      <c r="P87" s="38">
        <v>10</v>
      </c>
      <c r="Q87" s="38">
        <v>284.74</v>
      </c>
      <c r="R87" s="38">
        <v>284.74</v>
      </c>
      <c r="S87" s="38">
        <v>1</v>
      </c>
      <c r="T87" s="38">
        <v>100</v>
      </c>
      <c r="U87" s="43">
        <f t="shared" si="31"/>
        <v>10</v>
      </c>
      <c r="V87" s="38">
        <f t="shared" si="32"/>
        <v>7900</v>
      </c>
      <c r="W87" s="43"/>
      <c r="X87" s="43"/>
      <c r="Y87" s="42"/>
      <c r="Z87" s="363">
        <v>10.1</v>
      </c>
      <c r="AA87" s="246">
        <v>7907.7</v>
      </c>
      <c r="AB87" s="67">
        <f t="shared" si="28"/>
        <v>10.100000000000001</v>
      </c>
      <c r="AC87" s="68">
        <f t="shared" si="29"/>
        <v>1009.016528194039</v>
      </c>
      <c r="AD87" s="467">
        <f t="shared" si="30"/>
        <v>20.18033056388078</v>
      </c>
      <c r="AE87" s="38">
        <v>6.1</v>
      </c>
      <c r="AG87" s="69"/>
    </row>
    <row r="88" spans="1:33" s="40" customFormat="1" ht="13" x14ac:dyDescent="0.3">
      <c r="A88" s="71" t="s">
        <v>942</v>
      </c>
      <c r="B88" s="830" t="s">
        <v>1267</v>
      </c>
      <c r="C88" s="830" t="s">
        <v>306</v>
      </c>
      <c r="D88" s="88" t="s">
        <v>489</v>
      </c>
      <c r="E88" s="94" t="s">
        <v>141</v>
      </c>
      <c r="F88" s="38" t="s">
        <v>16</v>
      </c>
      <c r="G88" s="38">
        <v>790</v>
      </c>
      <c r="H88" s="418">
        <v>45684</v>
      </c>
      <c r="I88" s="38">
        <v>12</v>
      </c>
      <c r="J88" s="38">
        <v>2</v>
      </c>
      <c r="K88" s="38"/>
      <c r="L88" s="38">
        <f t="shared" si="21"/>
        <v>300</v>
      </c>
      <c r="M88" s="38">
        <f t="shared" si="22"/>
        <v>10</v>
      </c>
      <c r="N88" s="16" t="str">
        <f t="shared" ca="1" si="25"/>
        <v/>
      </c>
      <c r="O88" s="38" t="s">
        <v>875</v>
      </c>
      <c r="P88" s="38">
        <v>1</v>
      </c>
      <c r="Q88" s="38">
        <v>222.28</v>
      </c>
      <c r="R88" s="38">
        <v>222.28</v>
      </c>
      <c r="S88" s="38">
        <v>1</v>
      </c>
      <c r="T88" s="38">
        <v>99.3</v>
      </c>
      <c r="U88" s="43">
        <v>1</v>
      </c>
      <c r="V88" s="38">
        <v>790</v>
      </c>
      <c r="W88" s="43"/>
      <c r="X88" s="43"/>
      <c r="Y88" s="42"/>
      <c r="Z88" s="246">
        <v>1</v>
      </c>
      <c r="AA88" s="246">
        <v>790</v>
      </c>
      <c r="AB88" s="67">
        <f t="shared" si="28"/>
        <v>0.99299999999999999</v>
      </c>
      <c r="AC88" s="68">
        <f t="shared" si="29"/>
        <v>993</v>
      </c>
      <c r="AD88" s="467">
        <f t="shared" si="30"/>
        <v>19.860000000000003</v>
      </c>
      <c r="AE88" s="38">
        <v>6.2</v>
      </c>
      <c r="AG88" s="69"/>
    </row>
    <row r="89" spans="1:33" s="40" customFormat="1" ht="13" x14ac:dyDescent="0.3">
      <c r="A89" s="77" t="s">
        <v>1120</v>
      </c>
      <c r="B89" s="830" t="s">
        <v>1285</v>
      </c>
      <c r="C89" s="831" t="s">
        <v>500</v>
      </c>
      <c r="D89" s="90" t="s">
        <v>163</v>
      </c>
      <c r="E89" s="95" t="s">
        <v>162</v>
      </c>
      <c r="F89" s="78" t="s">
        <v>16</v>
      </c>
      <c r="G89" s="78">
        <v>790</v>
      </c>
      <c r="H89" s="418">
        <v>45684</v>
      </c>
      <c r="I89" s="38">
        <v>12</v>
      </c>
      <c r="J89" s="38">
        <v>2</v>
      </c>
      <c r="K89" s="38"/>
      <c r="L89" s="38">
        <f t="shared" si="21"/>
        <v>300</v>
      </c>
      <c r="M89" s="38">
        <f t="shared" si="22"/>
        <v>10</v>
      </c>
      <c r="N89" s="16" t="str">
        <f t="shared" ca="1" si="25"/>
        <v/>
      </c>
      <c r="O89" s="38" t="s">
        <v>875</v>
      </c>
      <c r="P89" s="78">
        <v>10</v>
      </c>
      <c r="Q89" s="78">
        <v>351.82</v>
      </c>
      <c r="R89" s="78">
        <v>315.36</v>
      </c>
      <c r="S89" s="78">
        <v>1</v>
      </c>
      <c r="T89" s="78">
        <v>99</v>
      </c>
      <c r="U89" s="80">
        <f t="shared" ref="U89:U98" si="33">(P89*1000*Q89*100)/(S89*1000*R89*T89)</f>
        <v>11.268827288614199</v>
      </c>
      <c r="V89" s="78">
        <f t="shared" ref="V89:V98" si="34">10*G89*P89/10</f>
        <v>7900</v>
      </c>
      <c r="W89" s="81"/>
      <c r="X89" s="81"/>
      <c r="Y89" s="81"/>
      <c r="Z89" s="273">
        <v>11.4</v>
      </c>
      <c r="AA89" s="273">
        <v>7928.4</v>
      </c>
      <c r="AB89" s="82">
        <f t="shared" si="28"/>
        <v>10.116403160707181</v>
      </c>
      <c r="AC89" s="68">
        <f t="shared" si="29"/>
        <v>1008.016560334831</v>
      </c>
      <c r="AD89" s="468">
        <f t="shared" si="30"/>
        <v>20.160331206696618</v>
      </c>
      <c r="AE89" s="38">
        <v>6.2</v>
      </c>
      <c r="AG89" s="69"/>
    </row>
    <row r="90" spans="1:33" ht="13" x14ac:dyDescent="0.3">
      <c r="A90" s="71" t="s">
        <v>896</v>
      </c>
      <c r="B90" s="830" t="s">
        <v>1247</v>
      </c>
      <c r="C90" s="830" t="s">
        <v>304</v>
      </c>
      <c r="D90" s="88" t="s">
        <v>269</v>
      </c>
      <c r="E90" s="94" t="s">
        <v>141</v>
      </c>
      <c r="F90" s="38" t="s">
        <v>16</v>
      </c>
      <c r="G90" s="38">
        <v>790</v>
      </c>
      <c r="H90" s="418">
        <v>45685</v>
      </c>
      <c r="I90" s="38">
        <v>12</v>
      </c>
      <c r="J90" s="38">
        <v>2</v>
      </c>
      <c r="K90" s="38"/>
      <c r="L90" s="38">
        <f t="shared" si="21"/>
        <v>300</v>
      </c>
      <c r="M90" s="38">
        <f t="shared" si="22"/>
        <v>10</v>
      </c>
      <c r="N90" s="16" t="str">
        <f t="shared" ca="1" si="25"/>
        <v/>
      </c>
      <c r="O90" s="38" t="s">
        <v>1526</v>
      </c>
      <c r="P90" s="38">
        <v>10</v>
      </c>
      <c r="Q90" s="38">
        <v>312.14999999999998</v>
      </c>
      <c r="R90" s="38">
        <v>312.14999999999998</v>
      </c>
      <c r="S90" s="38">
        <v>1</v>
      </c>
      <c r="T90" s="38">
        <v>98.9</v>
      </c>
      <c r="U90" s="43">
        <f t="shared" si="33"/>
        <v>10.111223458038422</v>
      </c>
      <c r="V90" s="38">
        <f t="shared" si="34"/>
        <v>7900</v>
      </c>
      <c r="W90" s="43"/>
      <c r="X90" s="43"/>
      <c r="Y90" s="42"/>
      <c r="Z90" s="363">
        <v>1</v>
      </c>
      <c r="AA90" s="246">
        <v>797</v>
      </c>
      <c r="AB90" s="43">
        <f t="shared" si="28"/>
        <v>0.9890000000000001</v>
      </c>
      <c r="AC90" s="68">
        <f t="shared" si="29"/>
        <v>980.3136762860729</v>
      </c>
      <c r="AD90" s="468">
        <f t="shared" si="30"/>
        <v>19.606273525721459</v>
      </c>
      <c r="AE90" s="38">
        <v>6.1</v>
      </c>
      <c r="AF90" s="469"/>
    </row>
    <row r="91" spans="1:33" ht="13" x14ac:dyDescent="0.3">
      <c r="A91" s="71" t="s">
        <v>673</v>
      </c>
      <c r="B91" s="830" t="s">
        <v>1246</v>
      </c>
      <c r="C91" s="830" t="s">
        <v>277</v>
      </c>
      <c r="D91" s="88" t="s">
        <v>482</v>
      </c>
      <c r="E91" s="94" t="s">
        <v>141</v>
      </c>
      <c r="F91" s="38" t="s">
        <v>16</v>
      </c>
      <c r="G91" s="38">
        <v>790</v>
      </c>
      <c r="H91" s="418">
        <v>45475</v>
      </c>
      <c r="I91" s="38">
        <v>12</v>
      </c>
      <c r="J91" s="38">
        <v>2</v>
      </c>
      <c r="K91" s="38"/>
      <c r="L91" s="38">
        <f t="shared" si="21"/>
        <v>300</v>
      </c>
      <c r="M91" s="38">
        <f t="shared" si="22"/>
        <v>10</v>
      </c>
      <c r="N91" s="16" t="str">
        <f t="shared" ref="N91:N97" ca="1" si="35">IF(K91="No", "Warning",IF(H91="","",IF(I91="","",IF((H91+L91)&lt;=$D$1, "Warning", ""))))</f>
        <v/>
      </c>
      <c r="O91" s="38" t="s">
        <v>1728</v>
      </c>
      <c r="P91" s="43">
        <v>10</v>
      </c>
      <c r="Q91" s="38">
        <v>472.27</v>
      </c>
      <c r="R91" s="38">
        <v>472.27</v>
      </c>
      <c r="S91" s="38">
        <v>1</v>
      </c>
      <c r="T91" s="38">
        <v>96</v>
      </c>
      <c r="U91" s="43">
        <f t="shared" si="33"/>
        <v>10.416666666666666</v>
      </c>
      <c r="V91" s="38">
        <f t="shared" si="34"/>
        <v>7900</v>
      </c>
      <c r="W91" s="43"/>
      <c r="X91" s="43"/>
      <c r="Y91" s="42"/>
      <c r="Z91" s="363">
        <v>1</v>
      </c>
      <c r="AA91" s="246">
        <v>765.6</v>
      </c>
      <c r="AB91" s="43">
        <f t="shared" si="28"/>
        <v>0.96</v>
      </c>
      <c r="AC91" s="68">
        <f t="shared" si="29"/>
        <v>990.59561128526661</v>
      </c>
      <c r="AD91" s="468">
        <f t="shared" si="30"/>
        <v>19.811912225705335</v>
      </c>
      <c r="AE91" s="38">
        <v>6.1</v>
      </c>
      <c r="AF91" s="469"/>
    </row>
    <row r="92" spans="1:33" ht="12.65" customHeight="1" x14ac:dyDescent="0.3">
      <c r="A92" s="71" t="s">
        <v>932</v>
      </c>
      <c r="B92" s="830" t="s">
        <v>1240</v>
      </c>
      <c r="C92" s="830" t="s">
        <v>2062</v>
      </c>
      <c r="D92" s="88" t="s">
        <v>273</v>
      </c>
      <c r="E92" s="94" t="s">
        <v>274</v>
      </c>
      <c r="F92" s="38" t="s">
        <v>16</v>
      </c>
      <c r="G92" s="38">
        <v>790</v>
      </c>
      <c r="H92" s="418">
        <v>45685</v>
      </c>
      <c r="I92" s="38">
        <v>12</v>
      </c>
      <c r="J92" s="38">
        <v>2</v>
      </c>
      <c r="K92" s="38"/>
      <c r="L92" s="38">
        <f t="shared" si="21"/>
        <v>300</v>
      </c>
      <c r="M92" s="38">
        <f t="shared" si="22"/>
        <v>10</v>
      </c>
      <c r="N92" s="16" t="str">
        <f t="shared" ca="1" si="35"/>
        <v/>
      </c>
      <c r="O92" s="38" t="s">
        <v>1526</v>
      </c>
      <c r="P92" s="38">
        <v>5</v>
      </c>
      <c r="Q92" s="38">
        <v>263.38</v>
      </c>
      <c r="R92" s="38">
        <v>263.38</v>
      </c>
      <c r="S92" s="38">
        <v>1</v>
      </c>
      <c r="T92" s="38">
        <v>98</v>
      </c>
      <c r="U92" s="43">
        <f t="shared" si="33"/>
        <v>5.1020408163265305</v>
      </c>
      <c r="V92" s="38">
        <f t="shared" si="34"/>
        <v>3950</v>
      </c>
      <c r="W92" s="43"/>
      <c r="X92" s="43"/>
      <c r="Y92" s="42"/>
      <c r="Z92" s="271">
        <v>10</v>
      </c>
      <c r="AA92" s="268">
        <v>7907</v>
      </c>
      <c r="AB92" s="43">
        <f t="shared" si="28"/>
        <v>9.7999999999999989</v>
      </c>
      <c r="AC92" s="68">
        <f t="shared" si="29"/>
        <v>979.13241431642837</v>
      </c>
      <c r="AD92" s="468">
        <f t="shared" si="30"/>
        <v>19.58264828632857</v>
      </c>
      <c r="AE92" s="38">
        <v>6.1</v>
      </c>
      <c r="AF92" s="40" t="s">
        <v>2118</v>
      </c>
    </row>
    <row r="93" spans="1:33" ht="13" x14ac:dyDescent="0.3">
      <c r="A93" s="71" t="s">
        <v>952</v>
      </c>
      <c r="B93" s="830" t="s">
        <v>1281</v>
      </c>
      <c r="C93" s="830" t="s">
        <v>498</v>
      </c>
      <c r="D93" s="88" t="s">
        <v>199</v>
      </c>
      <c r="E93" s="94" t="s">
        <v>172</v>
      </c>
      <c r="F93" s="38" t="s">
        <v>16</v>
      </c>
      <c r="G93" s="38">
        <v>790</v>
      </c>
      <c r="H93" s="418">
        <v>45684</v>
      </c>
      <c r="I93" s="38">
        <v>12</v>
      </c>
      <c r="J93" s="38">
        <v>2</v>
      </c>
      <c r="K93" s="38"/>
      <c r="L93" s="38">
        <f t="shared" si="21"/>
        <v>300</v>
      </c>
      <c r="M93" s="38">
        <f t="shared" si="22"/>
        <v>10</v>
      </c>
      <c r="N93" s="16" t="str">
        <f t="shared" ca="1" si="35"/>
        <v/>
      </c>
      <c r="O93" s="38" t="s">
        <v>875</v>
      </c>
      <c r="P93" s="38">
        <v>5</v>
      </c>
      <c r="Q93" s="38">
        <v>477.04</v>
      </c>
      <c r="R93" s="38">
        <v>440.55</v>
      </c>
      <c r="S93" s="38">
        <v>1</v>
      </c>
      <c r="T93" s="38">
        <v>99.6</v>
      </c>
      <c r="U93" s="43">
        <f t="shared" si="33"/>
        <v>5.4358849539572427</v>
      </c>
      <c r="V93" s="38">
        <f t="shared" si="34"/>
        <v>3950</v>
      </c>
      <c r="W93" s="50"/>
      <c r="X93" s="50"/>
      <c r="Y93" s="50"/>
      <c r="Z93" s="246">
        <v>5</v>
      </c>
      <c r="AA93" s="246">
        <v>3951.9</v>
      </c>
      <c r="AB93" s="43">
        <f t="shared" si="28"/>
        <v>4.5990671641791048</v>
      </c>
      <c r="AC93" s="68">
        <f t="shared" si="29"/>
        <v>919.37120364925556</v>
      </c>
      <c r="AD93" s="468">
        <f t="shared" si="30"/>
        <v>18.387424072985112</v>
      </c>
      <c r="AE93" s="38">
        <v>6.2</v>
      </c>
      <c r="AF93" s="469"/>
    </row>
    <row r="94" spans="1:33" ht="13.5" thickBot="1" x14ac:dyDescent="0.35">
      <c r="A94" s="73" t="s">
        <v>895</v>
      </c>
      <c r="B94" s="77" t="s">
        <v>1243</v>
      </c>
      <c r="C94" s="77" t="s">
        <v>278</v>
      </c>
      <c r="D94" s="90" t="s">
        <v>478</v>
      </c>
      <c r="E94" s="95" t="s">
        <v>141</v>
      </c>
      <c r="F94" s="78" t="s">
        <v>16</v>
      </c>
      <c r="G94" s="78">
        <v>790</v>
      </c>
      <c r="H94" s="418">
        <v>45685</v>
      </c>
      <c r="I94" s="78">
        <v>12</v>
      </c>
      <c r="J94" s="78">
        <v>2</v>
      </c>
      <c r="K94" s="78"/>
      <c r="L94" s="78">
        <f t="shared" si="21"/>
        <v>300</v>
      </c>
      <c r="M94" s="78">
        <f t="shared" si="22"/>
        <v>10</v>
      </c>
      <c r="N94" s="79" t="str">
        <f t="shared" ca="1" si="35"/>
        <v/>
      </c>
      <c r="O94" s="38" t="s">
        <v>1526</v>
      </c>
      <c r="P94" s="78">
        <v>10</v>
      </c>
      <c r="Q94" s="78">
        <v>278.13</v>
      </c>
      <c r="R94" s="78">
        <v>278.13</v>
      </c>
      <c r="S94" s="78">
        <v>1</v>
      </c>
      <c r="T94" s="78">
        <v>99.7</v>
      </c>
      <c r="U94" s="80">
        <f t="shared" si="33"/>
        <v>10.030090270812437</v>
      </c>
      <c r="V94" s="78">
        <f t="shared" si="34"/>
        <v>7900</v>
      </c>
      <c r="W94" s="80"/>
      <c r="X94" s="80"/>
      <c r="Y94" s="435"/>
      <c r="Z94" s="268">
        <v>10.4</v>
      </c>
      <c r="AA94" s="268">
        <v>7898.7</v>
      </c>
      <c r="AB94" s="80">
        <f t="shared" si="28"/>
        <v>10.3688</v>
      </c>
      <c r="AC94" s="473">
        <f t="shared" si="29"/>
        <v>1037.0506539050732</v>
      </c>
      <c r="AD94" s="468">
        <f t="shared" si="30"/>
        <v>20.741013078101467</v>
      </c>
      <c r="AE94" s="78">
        <v>6.1</v>
      </c>
      <c r="AF94" s="474"/>
    </row>
    <row r="95" spans="1:33" ht="13" x14ac:dyDescent="0.3">
      <c r="A95" s="13" t="s">
        <v>2120</v>
      </c>
      <c r="B95" s="40" t="s">
        <v>1244</v>
      </c>
      <c r="C95" s="40" t="s">
        <v>2027</v>
      </c>
      <c r="D95" s="117" t="s">
        <v>196</v>
      </c>
      <c r="E95" s="40" t="s">
        <v>151</v>
      </c>
      <c r="F95" s="38" t="s">
        <v>16</v>
      </c>
      <c r="G95" s="38">
        <v>790</v>
      </c>
      <c r="H95" s="418">
        <v>45685</v>
      </c>
      <c r="I95" s="38">
        <v>12</v>
      </c>
      <c r="J95" s="38">
        <v>2</v>
      </c>
      <c r="K95" s="38"/>
      <c r="L95" s="38">
        <f t="shared" si="21"/>
        <v>300</v>
      </c>
      <c r="M95" s="38">
        <f t="shared" si="22"/>
        <v>10</v>
      </c>
      <c r="N95" s="16" t="str">
        <f t="shared" ca="1" si="35"/>
        <v/>
      </c>
      <c r="O95" s="38" t="s">
        <v>1540</v>
      </c>
      <c r="P95" s="38">
        <v>10</v>
      </c>
      <c r="Q95" s="38">
        <v>348.42</v>
      </c>
      <c r="R95" s="38">
        <v>348.42</v>
      </c>
      <c r="S95" s="78">
        <v>1</v>
      </c>
      <c r="T95" s="57">
        <v>100</v>
      </c>
      <c r="U95" s="43">
        <f t="shared" si="33"/>
        <v>10</v>
      </c>
      <c r="V95" s="38">
        <f t="shared" si="34"/>
        <v>7900</v>
      </c>
      <c r="W95" s="50"/>
      <c r="X95" s="50"/>
      <c r="Y95" s="50"/>
      <c r="Z95" s="268">
        <v>10.5</v>
      </c>
      <c r="AA95" s="268">
        <v>7913.7</v>
      </c>
      <c r="AB95" s="80">
        <f t="shared" si="28"/>
        <v>10.5</v>
      </c>
      <c r="AC95" s="473">
        <f t="shared" si="29"/>
        <v>1048.1822661965957</v>
      </c>
      <c r="AD95" s="468">
        <f t="shared" si="30"/>
        <v>20.963645323931917</v>
      </c>
      <c r="AE95" s="38">
        <v>6.2</v>
      </c>
      <c r="AF95" s="40"/>
    </row>
    <row r="96" spans="1:33" ht="13" x14ac:dyDescent="0.3">
      <c r="A96" s="13" t="s">
        <v>874</v>
      </c>
      <c r="B96" s="40" t="s">
        <v>1235</v>
      </c>
      <c r="C96" s="40" t="s">
        <v>307</v>
      </c>
      <c r="D96" s="117" t="s">
        <v>210</v>
      </c>
      <c r="E96" s="40" t="s">
        <v>209</v>
      </c>
      <c r="F96" s="38" t="s">
        <v>16</v>
      </c>
      <c r="G96" s="38">
        <v>790</v>
      </c>
      <c r="H96" s="418">
        <v>45475</v>
      </c>
      <c r="I96" s="38">
        <v>12</v>
      </c>
      <c r="J96" s="38">
        <v>2</v>
      </c>
      <c r="K96" s="38"/>
      <c r="L96" s="38">
        <f t="shared" si="21"/>
        <v>300</v>
      </c>
      <c r="M96" s="38">
        <f t="shared" si="22"/>
        <v>10</v>
      </c>
      <c r="N96" s="16" t="str">
        <f t="shared" ca="1" si="35"/>
        <v/>
      </c>
      <c r="O96" s="38" t="s">
        <v>1728</v>
      </c>
      <c r="P96" s="38">
        <v>2</v>
      </c>
      <c r="Q96" s="38">
        <v>252.27</v>
      </c>
      <c r="R96" s="38">
        <v>252.27</v>
      </c>
      <c r="S96" s="78">
        <v>1</v>
      </c>
      <c r="T96" s="38">
        <v>99.96</v>
      </c>
      <c r="U96" s="43">
        <f t="shared" si="33"/>
        <v>2.0008003201280511</v>
      </c>
      <c r="V96" s="38">
        <f t="shared" si="34"/>
        <v>1580</v>
      </c>
      <c r="W96" s="43"/>
      <c r="X96" s="43"/>
      <c r="Y96" s="42"/>
      <c r="Z96" s="246">
        <v>1</v>
      </c>
      <c r="AA96" s="246">
        <v>795.5</v>
      </c>
      <c r="AB96" s="80">
        <f t="shared" si="28"/>
        <v>0.99959999999999993</v>
      </c>
      <c r="AC96" s="473">
        <f t="shared" si="29"/>
        <v>992.68887492143301</v>
      </c>
      <c r="AD96" s="468">
        <f t="shared" si="30"/>
        <v>19.853777498428663</v>
      </c>
      <c r="AE96" s="78">
        <v>6.1</v>
      </c>
      <c r="AF96" s="151"/>
    </row>
    <row r="97" spans="1:33" ht="13" x14ac:dyDescent="0.3">
      <c r="A97" s="13" t="s">
        <v>949</v>
      </c>
      <c r="B97" s="40" t="s">
        <v>1250</v>
      </c>
      <c r="C97" s="40" t="s">
        <v>473</v>
      </c>
      <c r="D97" s="117" t="s">
        <v>495</v>
      </c>
      <c r="E97" s="40"/>
      <c r="F97" s="38" t="s">
        <v>16</v>
      </c>
      <c r="G97" s="38">
        <v>790</v>
      </c>
      <c r="H97" s="418">
        <v>45684</v>
      </c>
      <c r="I97" s="38">
        <v>12</v>
      </c>
      <c r="J97" s="38">
        <v>2</v>
      </c>
      <c r="K97" s="38"/>
      <c r="L97" s="38">
        <f t="shared" si="21"/>
        <v>300</v>
      </c>
      <c r="M97" s="38">
        <f t="shared" si="22"/>
        <v>10</v>
      </c>
      <c r="N97" s="16" t="str">
        <f t="shared" ca="1" si="35"/>
        <v/>
      </c>
      <c r="O97" s="38" t="s">
        <v>875</v>
      </c>
      <c r="P97" s="38">
        <v>5</v>
      </c>
      <c r="Q97" s="38">
        <v>283.36</v>
      </c>
      <c r="R97" s="38">
        <v>283.36</v>
      </c>
      <c r="S97" s="78">
        <v>1</v>
      </c>
      <c r="T97" s="38">
        <v>98.2</v>
      </c>
      <c r="U97" s="43">
        <f t="shared" si="33"/>
        <v>5.0916496945010179</v>
      </c>
      <c r="V97" s="38">
        <f t="shared" si="34"/>
        <v>3950</v>
      </c>
      <c r="W97" s="50"/>
      <c r="X97" s="50"/>
      <c r="Y97" s="50"/>
      <c r="Z97" s="246">
        <v>5</v>
      </c>
      <c r="AA97" s="246">
        <v>3906.2</v>
      </c>
      <c r="AB97" s="80">
        <f t="shared" si="28"/>
        <v>4.91</v>
      </c>
      <c r="AC97" s="473">
        <f t="shared" si="29"/>
        <v>993.01111054221496</v>
      </c>
      <c r="AD97" s="468">
        <f t="shared" si="30"/>
        <v>19.860222210844302</v>
      </c>
      <c r="AE97" s="78">
        <v>6.2</v>
      </c>
      <c r="AF97" s="78" t="s">
        <v>1716</v>
      </c>
    </row>
    <row r="98" spans="1:33" ht="13" x14ac:dyDescent="0.3">
      <c r="A98" s="13" t="s">
        <v>557</v>
      </c>
      <c r="B98" s="485" t="s">
        <v>1292</v>
      </c>
      <c r="C98" s="485" t="s">
        <v>556</v>
      </c>
      <c r="D98" s="479" t="s">
        <v>551</v>
      </c>
      <c r="E98" s="485" t="s">
        <v>155</v>
      </c>
      <c r="F98" s="78" t="s">
        <v>16</v>
      </c>
      <c r="G98" s="151">
        <v>790</v>
      </c>
      <c r="H98" s="755">
        <v>42177</v>
      </c>
      <c r="I98" s="151"/>
      <c r="J98" s="78">
        <v>2</v>
      </c>
      <c r="K98" s="151"/>
      <c r="L98" s="151"/>
      <c r="M98" s="151"/>
      <c r="N98" s="151"/>
      <c r="O98" s="78" t="s">
        <v>549</v>
      </c>
      <c r="P98" s="151">
        <v>10</v>
      </c>
      <c r="Q98" s="78">
        <v>457.45</v>
      </c>
      <c r="R98" s="78">
        <v>457.45</v>
      </c>
      <c r="S98" s="78">
        <v>1</v>
      </c>
      <c r="T98" s="78">
        <v>95</v>
      </c>
      <c r="U98" s="756">
        <f t="shared" si="33"/>
        <v>10.526315789473685</v>
      </c>
      <c r="V98" s="757">
        <f t="shared" si="34"/>
        <v>7900</v>
      </c>
      <c r="W98" s="758"/>
      <c r="X98" s="758"/>
      <c r="Y98" s="758"/>
      <c r="Z98" s="759">
        <v>1</v>
      </c>
      <c r="AA98" s="759">
        <v>780.9</v>
      </c>
      <c r="AB98" s="151">
        <f t="shared" si="28"/>
        <v>0.95</v>
      </c>
      <c r="AC98" s="473">
        <f t="shared" si="29"/>
        <v>961.07055961070557</v>
      </c>
      <c r="AD98" s="468">
        <f t="shared" si="30"/>
        <v>19.221411192214113</v>
      </c>
      <c r="AE98" s="78"/>
      <c r="AF98" s="151"/>
      <c r="AG98" s="151">
        <f>(AE98*Y98*W98*X98)/(100*V98)</f>
        <v>0</v>
      </c>
    </row>
    <row r="99" spans="1:33" x14ac:dyDescent="0.25">
      <c r="A99" s="469"/>
      <c r="B99" s="40" t="s">
        <v>1224</v>
      </c>
      <c r="C99" s="469" t="s">
        <v>1959</v>
      </c>
      <c r="D99" s="490" t="s">
        <v>1960</v>
      </c>
      <c r="E99" s="469" t="s">
        <v>1821</v>
      </c>
      <c r="F99" s="83" t="s">
        <v>16</v>
      </c>
      <c r="G99" s="83">
        <v>790</v>
      </c>
      <c r="H99" s="423">
        <v>45390</v>
      </c>
      <c r="I99" s="83">
        <v>12</v>
      </c>
      <c r="J99" s="83">
        <v>2</v>
      </c>
      <c r="K99" s="83"/>
      <c r="L99" s="83"/>
      <c r="M99" s="83"/>
      <c r="N99" s="83"/>
      <c r="O99" s="83" t="s">
        <v>1961</v>
      </c>
      <c r="P99" s="83">
        <v>10</v>
      </c>
      <c r="Q99" s="469">
        <v>249.35</v>
      </c>
      <c r="R99" s="469">
        <v>249.35</v>
      </c>
      <c r="S99" s="469">
        <v>1</v>
      </c>
      <c r="T99" s="469"/>
      <c r="U99" s="86">
        <v>10</v>
      </c>
      <c r="V99" s="86">
        <v>7900</v>
      </c>
      <c r="W99" s="86"/>
      <c r="X99" s="86"/>
      <c r="Y99" s="86"/>
      <c r="Z99" s="760">
        <v>11</v>
      </c>
      <c r="AA99" s="760">
        <v>7898.9</v>
      </c>
      <c r="AB99" s="469">
        <v>11</v>
      </c>
      <c r="AC99" s="469">
        <v>1100.1500000000001</v>
      </c>
      <c r="AD99" s="469"/>
      <c r="AE99" s="83"/>
      <c r="AF99" s="469"/>
    </row>
    <row r="100" spans="1:33" x14ac:dyDescent="0.25">
      <c r="A100" s="469"/>
      <c r="B100" s="40" t="s">
        <v>1261</v>
      </c>
      <c r="C100" s="469" t="s">
        <v>1962</v>
      </c>
      <c r="D100" s="490" t="s">
        <v>1960</v>
      </c>
      <c r="E100" s="469" t="s">
        <v>1821</v>
      </c>
      <c r="F100" s="83" t="s">
        <v>16</v>
      </c>
      <c r="G100" s="83">
        <v>790</v>
      </c>
      <c r="H100" s="423">
        <v>45390</v>
      </c>
      <c r="I100" s="83">
        <v>12</v>
      </c>
      <c r="J100" s="83">
        <v>2</v>
      </c>
      <c r="K100" s="83"/>
      <c r="L100" s="83"/>
      <c r="M100" s="83"/>
      <c r="N100" s="83"/>
      <c r="O100" s="83" t="s">
        <v>1961</v>
      </c>
      <c r="P100" s="83">
        <v>10</v>
      </c>
      <c r="Q100" s="469">
        <v>249.35</v>
      </c>
      <c r="R100" s="469">
        <v>249.35</v>
      </c>
      <c r="S100" s="469">
        <v>1</v>
      </c>
      <c r="T100" s="469"/>
      <c r="U100" s="86">
        <v>10</v>
      </c>
      <c r="V100" s="86">
        <v>7900</v>
      </c>
      <c r="W100" s="86"/>
      <c r="X100" s="86"/>
      <c r="Y100" s="86"/>
      <c r="Z100" s="760">
        <v>5</v>
      </c>
      <c r="AA100" s="760">
        <v>3950</v>
      </c>
      <c r="AB100" s="469">
        <v>5</v>
      </c>
      <c r="AC100" s="469">
        <v>1000</v>
      </c>
      <c r="AD100" s="469"/>
      <c r="AE100" s="83"/>
      <c r="AF100" s="469"/>
    </row>
    <row r="101" spans="1:33" x14ac:dyDescent="0.25">
      <c r="A101" s="469"/>
      <c r="B101" s="40" t="s">
        <v>1259</v>
      </c>
      <c r="C101" s="469" t="s">
        <v>1963</v>
      </c>
      <c r="D101" s="490" t="s">
        <v>1964</v>
      </c>
      <c r="E101" s="469" t="s">
        <v>1821</v>
      </c>
      <c r="F101" s="83" t="s">
        <v>16</v>
      </c>
      <c r="G101" s="83">
        <v>790</v>
      </c>
      <c r="H101" s="423">
        <v>45390</v>
      </c>
      <c r="I101" s="83">
        <v>12</v>
      </c>
      <c r="J101" s="83">
        <v>2</v>
      </c>
      <c r="K101" s="83"/>
      <c r="L101" s="83"/>
      <c r="M101" s="83"/>
      <c r="N101" s="83"/>
      <c r="O101" s="83" t="s">
        <v>1961</v>
      </c>
      <c r="P101" s="83">
        <v>10</v>
      </c>
      <c r="Q101" s="469" t="s">
        <v>1965</v>
      </c>
      <c r="R101" s="469" t="s">
        <v>1965</v>
      </c>
      <c r="S101" s="469">
        <v>1</v>
      </c>
      <c r="T101" s="469"/>
      <c r="U101" s="86">
        <v>10</v>
      </c>
      <c r="V101" s="86">
        <v>7900</v>
      </c>
      <c r="W101" s="86"/>
      <c r="X101" s="86"/>
      <c r="Y101" s="86"/>
      <c r="Z101" s="760">
        <v>2.5</v>
      </c>
      <c r="AA101" s="760">
        <v>3950</v>
      </c>
      <c r="AB101" s="469">
        <v>2.5</v>
      </c>
      <c r="AC101" s="469">
        <v>500</v>
      </c>
      <c r="AD101" s="469"/>
      <c r="AE101" s="83"/>
      <c r="AF101" s="469"/>
    </row>
    <row r="102" spans="1:33" x14ac:dyDescent="0.25">
      <c r="A102" s="469"/>
      <c r="B102" s="40" t="s">
        <v>2028</v>
      </c>
      <c r="C102" s="40"/>
      <c r="D102" s="490"/>
      <c r="E102" s="469"/>
      <c r="F102" s="83"/>
      <c r="G102" s="83"/>
      <c r="H102" s="423"/>
      <c r="I102" s="83"/>
      <c r="J102" s="83"/>
      <c r="K102" s="83"/>
      <c r="L102" s="83"/>
      <c r="M102" s="83"/>
      <c r="N102" s="83"/>
      <c r="O102" s="83"/>
      <c r="P102" s="83"/>
      <c r="Q102" s="469"/>
      <c r="R102" s="469"/>
      <c r="S102" s="469"/>
      <c r="T102" s="469"/>
      <c r="U102" s="86"/>
      <c r="V102" s="86"/>
      <c r="W102" s="86"/>
      <c r="X102" s="86"/>
      <c r="Y102" s="86"/>
      <c r="Z102" s="760"/>
      <c r="AA102" s="760"/>
      <c r="AB102" s="469"/>
      <c r="AC102" s="469"/>
      <c r="AD102" s="469"/>
      <c r="AE102" s="83"/>
      <c r="AF102" s="469"/>
    </row>
    <row r="103" spans="1:33" x14ac:dyDescent="0.25">
      <c r="A103" s="469"/>
      <c r="B103" s="40" t="s">
        <v>1276</v>
      </c>
      <c r="C103" s="469" t="s">
        <v>2036</v>
      </c>
      <c r="D103" s="490"/>
      <c r="E103" s="469"/>
      <c r="F103" s="83"/>
      <c r="G103" s="83"/>
      <c r="H103" s="423"/>
      <c r="I103" s="83"/>
      <c r="J103" s="83"/>
      <c r="K103" s="83"/>
      <c r="L103" s="83"/>
      <c r="M103" s="83"/>
      <c r="N103" s="83"/>
      <c r="O103" s="83"/>
      <c r="P103" s="83"/>
      <c r="Q103" s="469"/>
      <c r="R103" s="469"/>
      <c r="S103" s="469"/>
      <c r="T103" s="469"/>
      <c r="U103" s="86"/>
      <c r="V103" s="86"/>
      <c r="W103" s="86"/>
      <c r="X103" s="86"/>
      <c r="Y103" s="86"/>
      <c r="Z103" s="760"/>
      <c r="AA103" s="760"/>
      <c r="AB103" s="469"/>
      <c r="AC103" s="469"/>
      <c r="AD103" s="469"/>
      <c r="AE103" s="83"/>
      <c r="AF103" s="469"/>
    </row>
    <row r="104" spans="1:33" x14ac:dyDescent="0.25">
      <c r="A104" s="469"/>
      <c r="B104" s="40" t="s">
        <v>2029</v>
      </c>
      <c r="C104" s="469" t="s">
        <v>2037</v>
      </c>
      <c r="D104" s="490"/>
      <c r="E104" s="469"/>
      <c r="F104" s="83"/>
      <c r="G104" s="83"/>
      <c r="H104" s="423"/>
      <c r="I104" s="83"/>
      <c r="J104" s="83"/>
      <c r="K104" s="83"/>
      <c r="L104" s="83"/>
      <c r="M104" s="83"/>
      <c r="N104" s="83"/>
      <c r="O104" s="83"/>
      <c r="P104" s="83"/>
      <c r="Q104" s="469"/>
      <c r="R104" s="469"/>
      <c r="S104" s="469"/>
      <c r="T104" s="469"/>
      <c r="U104" s="86"/>
      <c r="V104" s="86"/>
      <c r="W104" s="86"/>
      <c r="X104" s="86"/>
      <c r="Y104" s="86"/>
      <c r="Z104" s="760"/>
      <c r="AA104" s="760"/>
      <c r="AB104" s="469"/>
      <c r="AC104" s="469"/>
      <c r="AD104" s="469"/>
      <c r="AE104" s="83"/>
      <c r="AF104" s="469"/>
    </row>
    <row r="105" spans="1:33" x14ac:dyDescent="0.25">
      <c r="A105" s="469"/>
      <c r="B105" s="40" t="s">
        <v>2030</v>
      </c>
      <c r="C105" s="469" t="s">
        <v>2038</v>
      </c>
      <c r="D105" s="490"/>
      <c r="E105" s="469"/>
      <c r="F105" s="83"/>
      <c r="G105" s="83"/>
      <c r="H105" s="423"/>
      <c r="I105" s="83"/>
      <c r="J105" s="83"/>
      <c r="K105" s="83"/>
      <c r="L105" s="83"/>
      <c r="M105" s="83"/>
      <c r="N105" s="83"/>
      <c r="O105" s="83"/>
      <c r="P105" s="83"/>
      <c r="Q105" s="469"/>
      <c r="R105" s="469"/>
      <c r="S105" s="469"/>
      <c r="T105" s="469"/>
      <c r="U105" s="86"/>
      <c r="V105" s="86"/>
      <c r="W105" s="86"/>
      <c r="X105" s="86"/>
      <c r="Y105" s="86"/>
      <c r="Z105" s="760"/>
      <c r="AA105" s="760"/>
      <c r="AB105" s="469"/>
      <c r="AC105" s="469"/>
      <c r="AD105" s="469"/>
      <c r="AE105" s="83"/>
      <c r="AF105" s="469"/>
    </row>
    <row r="106" spans="1:33" x14ac:dyDescent="0.25">
      <c r="A106" s="469"/>
      <c r="B106" s="40" t="s">
        <v>1283</v>
      </c>
      <c r="C106" s="40" t="s">
        <v>284</v>
      </c>
      <c r="D106" s="490"/>
      <c r="E106" s="469"/>
      <c r="F106" s="83"/>
      <c r="G106" s="83"/>
      <c r="H106" s="423"/>
      <c r="I106" s="83"/>
      <c r="J106" s="83"/>
      <c r="K106" s="83"/>
      <c r="L106" s="83"/>
      <c r="M106" s="83"/>
      <c r="N106" s="83"/>
      <c r="O106" s="83"/>
      <c r="P106" s="83"/>
      <c r="Q106" s="469"/>
      <c r="R106" s="469"/>
      <c r="S106" s="469"/>
      <c r="T106" s="469"/>
      <c r="U106" s="86"/>
      <c r="V106" s="86"/>
      <c r="W106" s="86"/>
      <c r="X106" s="86"/>
      <c r="Y106" s="86"/>
      <c r="Z106" s="760"/>
      <c r="AA106" s="760"/>
      <c r="AB106" s="469"/>
      <c r="AC106" s="469"/>
      <c r="AD106" s="469"/>
      <c r="AE106" s="83"/>
      <c r="AF106" s="469"/>
    </row>
    <row r="107" spans="1:33" x14ac:dyDescent="0.25">
      <c r="A107" s="469"/>
      <c r="B107" s="40" t="s">
        <v>1703</v>
      </c>
      <c r="C107" s="469" t="s">
        <v>1713</v>
      </c>
      <c r="D107" s="490"/>
      <c r="E107" s="469"/>
      <c r="F107" s="83"/>
      <c r="G107" s="83"/>
      <c r="H107" s="423"/>
      <c r="I107" s="83"/>
      <c r="J107" s="83"/>
      <c r="K107" s="83"/>
      <c r="L107" s="83"/>
      <c r="M107" s="83"/>
      <c r="N107" s="83"/>
      <c r="O107" s="83"/>
      <c r="P107" s="83"/>
      <c r="Q107" s="469"/>
      <c r="R107" s="469"/>
      <c r="S107" s="469"/>
      <c r="T107" s="469"/>
      <c r="U107" s="86"/>
      <c r="V107" s="86"/>
      <c r="W107" s="86"/>
      <c r="X107" s="86"/>
      <c r="Y107" s="86"/>
      <c r="Z107" s="760"/>
      <c r="AA107" s="760"/>
      <c r="AB107" s="469"/>
      <c r="AC107" s="469"/>
      <c r="AD107" s="469"/>
      <c r="AE107" s="83"/>
      <c r="AF107" s="469"/>
    </row>
    <row r="108" spans="1:33" x14ac:dyDescent="0.25">
      <c r="A108" s="469"/>
      <c r="B108" s="40" t="s">
        <v>1704</v>
      </c>
      <c r="C108" s="469" t="s">
        <v>1707</v>
      </c>
      <c r="D108" s="490"/>
      <c r="E108" s="469"/>
      <c r="F108" s="83"/>
      <c r="G108" s="83"/>
      <c r="H108" s="423"/>
      <c r="I108" s="83"/>
      <c r="J108" s="83"/>
      <c r="K108" s="83"/>
      <c r="L108" s="83"/>
      <c r="M108" s="83"/>
      <c r="N108" s="83"/>
      <c r="O108" s="83"/>
      <c r="P108" s="83"/>
      <c r="Q108" s="469"/>
      <c r="R108" s="469"/>
      <c r="S108" s="469"/>
      <c r="T108" s="469"/>
      <c r="U108" s="86"/>
      <c r="V108" s="86"/>
      <c r="W108" s="86"/>
      <c r="X108" s="86"/>
      <c r="Y108" s="86"/>
      <c r="Z108" s="760"/>
      <c r="AA108" s="760"/>
      <c r="AB108" s="469"/>
      <c r="AC108" s="469"/>
      <c r="AD108" s="469"/>
      <c r="AE108" s="83"/>
      <c r="AF108" s="469"/>
    </row>
    <row r="109" spans="1:33" x14ac:dyDescent="0.25">
      <c r="A109" s="469"/>
      <c r="B109" s="40" t="s">
        <v>1705</v>
      </c>
      <c r="C109" s="40" t="s">
        <v>2039</v>
      </c>
      <c r="D109" s="490"/>
      <c r="E109" s="469"/>
      <c r="F109" s="83"/>
      <c r="G109" s="83"/>
      <c r="H109" s="423"/>
      <c r="I109" s="83"/>
      <c r="J109" s="83"/>
      <c r="K109" s="83"/>
      <c r="L109" s="83"/>
      <c r="M109" s="83"/>
      <c r="N109" s="83"/>
      <c r="O109" s="83"/>
      <c r="P109" s="83"/>
      <c r="Q109" s="469"/>
      <c r="R109" s="469"/>
      <c r="S109" s="469"/>
      <c r="T109" s="469"/>
      <c r="U109" s="86"/>
      <c r="V109" s="86"/>
      <c r="W109" s="86"/>
      <c r="X109" s="86"/>
      <c r="Y109" s="86"/>
      <c r="Z109" s="760"/>
      <c r="AA109" s="760"/>
      <c r="AB109" s="469"/>
      <c r="AC109" s="469"/>
      <c r="AD109" s="469"/>
      <c r="AE109" s="83"/>
      <c r="AF109" s="469"/>
    </row>
    <row r="110" spans="1:33" x14ac:dyDescent="0.25">
      <c r="A110" s="469"/>
      <c r="B110" s="40" t="s">
        <v>1706</v>
      </c>
      <c r="C110" s="469" t="s">
        <v>1709</v>
      </c>
      <c r="D110" s="490"/>
      <c r="E110" s="469"/>
      <c r="F110" s="83"/>
      <c r="G110" s="83"/>
      <c r="H110" s="423"/>
      <c r="I110" s="83"/>
      <c r="J110" s="83"/>
      <c r="K110" s="83"/>
      <c r="L110" s="83"/>
      <c r="M110" s="83"/>
      <c r="N110" s="83"/>
      <c r="O110" s="83"/>
      <c r="P110" s="83"/>
      <c r="Q110" s="469"/>
      <c r="R110" s="469"/>
      <c r="S110" s="469"/>
      <c r="T110" s="469"/>
      <c r="U110" s="86"/>
      <c r="V110" s="86"/>
      <c r="W110" s="86"/>
      <c r="X110" s="86"/>
      <c r="Y110" s="86"/>
      <c r="Z110" s="760"/>
      <c r="AA110" s="760"/>
      <c r="AB110" s="469"/>
      <c r="AC110" s="469"/>
      <c r="AD110" s="469"/>
      <c r="AE110" s="83"/>
      <c r="AF110" s="469"/>
    </row>
    <row r="111" spans="1:33" x14ac:dyDescent="0.25">
      <c r="A111" s="469"/>
      <c r="B111" s="40" t="s">
        <v>2031</v>
      </c>
      <c r="C111" s="469" t="s">
        <v>2040</v>
      </c>
      <c r="D111" s="490"/>
      <c r="E111" s="469"/>
      <c r="F111" s="83"/>
      <c r="G111" s="83"/>
      <c r="H111" s="423"/>
      <c r="I111" s="83"/>
      <c r="J111" s="83"/>
      <c r="K111" s="83"/>
      <c r="L111" s="83"/>
      <c r="M111" s="83"/>
      <c r="N111" s="83"/>
      <c r="O111" s="83"/>
      <c r="P111" s="83"/>
      <c r="Q111" s="469"/>
      <c r="R111" s="469"/>
      <c r="S111" s="469"/>
      <c r="T111" s="469"/>
      <c r="U111" s="86"/>
      <c r="V111" s="86"/>
      <c r="W111" s="86"/>
      <c r="X111" s="86"/>
      <c r="Y111" s="86"/>
      <c r="Z111" s="760"/>
      <c r="AA111" s="760"/>
      <c r="AB111" s="469"/>
      <c r="AC111" s="469"/>
      <c r="AD111" s="469"/>
      <c r="AE111" s="83"/>
      <c r="AF111" s="469"/>
    </row>
    <row r="112" spans="1:33" x14ac:dyDescent="0.25">
      <c r="A112" s="469"/>
      <c r="B112" s="40" t="s">
        <v>2032</v>
      </c>
      <c r="C112" s="469" t="s">
        <v>2041</v>
      </c>
      <c r="D112" s="490"/>
      <c r="E112" s="469"/>
      <c r="F112" s="83"/>
      <c r="G112" s="83"/>
      <c r="H112" s="423"/>
      <c r="I112" s="83"/>
      <c r="J112" s="83"/>
      <c r="K112" s="83"/>
      <c r="L112" s="83"/>
      <c r="M112" s="83"/>
      <c r="N112" s="83"/>
      <c r="O112" s="83"/>
      <c r="P112" s="83"/>
      <c r="Q112" s="469"/>
      <c r="R112" s="469"/>
      <c r="S112" s="469"/>
      <c r="T112" s="469"/>
      <c r="U112" s="86"/>
      <c r="V112" s="86"/>
      <c r="W112" s="86"/>
      <c r="X112" s="86"/>
      <c r="Y112" s="86"/>
      <c r="Z112" s="760"/>
      <c r="AA112" s="760"/>
      <c r="AB112" s="469"/>
      <c r="AC112" s="469"/>
      <c r="AD112" s="469"/>
      <c r="AE112" s="83"/>
      <c r="AF112" s="469"/>
    </row>
    <row r="113" spans="1:32" x14ac:dyDescent="0.25">
      <c r="A113" s="469"/>
      <c r="B113" s="40" t="s">
        <v>2033</v>
      </c>
      <c r="C113" s="469" t="s">
        <v>2042</v>
      </c>
      <c r="D113" s="490"/>
      <c r="E113" s="469"/>
      <c r="F113" s="83"/>
      <c r="G113" s="83"/>
      <c r="H113" s="423"/>
      <c r="I113" s="83"/>
      <c r="J113" s="83"/>
      <c r="K113" s="83"/>
      <c r="L113" s="83"/>
      <c r="M113" s="83"/>
      <c r="N113" s="83"/>
      <c r="O113" s="83"/>
      <c r="P113" s="83"/>
      <c r="Q113" s="469"/>
      <c r="R113" s="469"/>
      <c r="S113" s="469"/>
      <c r="T113" s="469"/>
      <c r="U113" s="86"/>
      <c r="V113" s="86"/>
      <c r="W113" s="86"/>
      <c r="X113" s="86"/>
      <c r="Y113" s="86"/>
      <c r="Z113" s="760"/>
      <c r="AA113" s="760"/>
      <c r="AB113" s="469"/>
      <c r="AC113" s="469"/>
      <c r="AD113" s="469"/>
      <c r="AE113" s="83"/>
      <c r="AF113" s="469"/>
    </row>
    <row r="114" spans="1:32" x14ac:dyDescent="0.25">
      <c r="A114" s="469"/>
      <c r="B114" s="40" t="s">
        <v>2034</v>
      </c>
      <c r="C114" s="469" t="s">
        <v>2043</v>
      </c>
      <c r="D114" s="490"/>
      <c r="E114" s="469"/>
      <c r="F114" s="83"/>
      <c r="G114" s="83"/>
      <c r="H114" s="423"/>
      <c r="I114" s="83"/>
      <c r="J114" s="83"/>
      <c r="K114" s="83"/>
      <c r="L114" s="83"/>
      <c r="M114" s="83"/>
      <c r="N114" s="83"/>
      <c r="O114" s="83"/>
      <c r="P114" s="83"/>
      <c r="Q114" s="469"/>
      <c r="R114" s="469"/>
      <c r="S114" s="469"/>
      <c r="T114" s="469"/>
      <c r="U114" s="86"/>
      <c r="V114" s="86"/>
      <c r="W114" s="86"/>
      <c r="X114" s="86"/>
      <c r="Y114" s="86"/>
      <c r="Z114" s="760"/>
      <c r="AA114" s="760"/>
      <c r="AB114" s="469"/>
      <c r="AC114" s="469"/>
      <c r="AD114" s="469"/>
      <c r="AE114" s="83"/>
      <c r="AF114" s="469"/>
    </row>
    <row r="115" spans="1:32" x14ac:dyDescent="0.25">
      <c r="A115" s="469"/>
      <c r="B115" s="40" t="s">
        <v>2035</v>
      </c>
      <c r="C115" s="469" t="s">
        <v>2044</v>
      </c>
      <c r="D115" s="490"/>
      <c r="E115" s="469"/>
      <c r="F115" s="83"/>
      <c r="G115" s="83"/>
      <c r="H115" s="423"/>
      <c r="I115" s="83"/>
      <c r="J115" s="83"/>
      <c r="K115" s="83"/>
      <c r="L115" s="83"/>
      <c r="M115" s="83"/>
      <c r="N115" s="83"/>
      <c r="O115" s="83"/>
      <c r="P115" s="83"/>
      <c r="Q115" s="469"/>
      <c r="R115" s="469"/>
      <c r="S115" s="469"/>
      <c r="T115" s="469"/>
      <c r="U115" s="86"/>
      <c r="V115" s="86"/>
      <c r="W115" s="86"/>
      <c r="X115" s="86"/>
      <c r="Y115" s="86"/>
      <c r="Z115" s="760"/>
      <c r="AA115" s="760"/>
      <c r="AB115" s="469"/>
      <c r="AC115" s="469"/>
      <c r="AD115" s="469"/>
      <c r="AE115" s="83"/>
      <c r="AF115" s="469"/>
    </row>
  </sheetData>
  <autoFilter ref="A4:AE115" xr:uid="{00000000-0001-0000-0100-000000000000}">
    <sortState xmlns:xlrd2="http://schemas.microsoft.com/office/spreadsheetml/2017/richdata2" ref="A5:AE98">
      <sortCondition ref="B4:B98"/>
    </sortState>
  </autoFilter>
  <mergeCells count="2">
    <mergeCell ref="U2:V2"/>
    <mergeCell ref="W2:Y2"/>
  </mergeCells>
  <phoneticPr fontId="3" type="noConversion"/>
  <conditionalFormatting sqref="J20">
    <cfRule type="containsText" dxfId="8" priority="19" stopIfTrue="1" operator="containsText" text="OJO">
      <formula>NOT(ISERROR(SEARCH("OJO",J20)))</formula>
    </cfRule>
  </conditionalFormatting>
  <conditionalFormatting sqref="N5:N90">
    <cfRule type="containsText" dxfId="7" priority="5" stopIfTrue="1" operator="containsText" text="OJO">
      <formula>NOT(ISERROR(SEARCH("OJO",N5)))</formula>
    </cfRule>
  </conditionalFormatting>
  <conditionalFormatting sqref="N92:N94">
    <cfRule type="containsText" dxfId="6" priority="2" stopIfTrue="1" operator="containsText" text="OJO">
      <formula>NOT(ISERROR(SEARCH("OJO",N92)))</formula>
    </cfRule>
  </conditionalFormatting>
  <pageMargins left="0.15748031496062992" right="0.15748031496062992" top="0.19685039370078741" bottom="0.15748031496062992" header="0" footer="0"/>
  <pageSetup paperSize="9" scale="7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B88"/>
  <sheetViews>
    <sheetView zoomScaleNormal="100"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baseColWidth="10" defaultColWidth="12.54296875" defaultRowHeight="12.5" x14ac:dyDescent="0.25"/>
  <cols>
    <col min="1" max="1" width="16.1796875" style="56" bestFit="1" customWidth="1"/>
    <col min="2" max="2" width="12.1796875" style="56" bestFit="1" customWidth="1"/>
    <col min="3" max="3" width="57.81640625" style="29" customWidth="1"/>
    <col min="4" max="4" width="25.81640625" style="29" customWidth="1"/>
    <col min="5" max="5" width="11.54296875" style="29" customWidth="1"/>
    <col min="6" max="6" width="12.54296875" style="440" customWidth="1"/>
    <col min="7" max="7" width="20.1796875" style="440" customWidth="1"/>
    <col min="8" max="8" width="12.453125" style="440" customWidth="1"/>
    <col min="9" max="9" width="15.81640625" style="440" customWidth="1"/>
    <col min="10" max="10" width="6.81640625" style="440" customWidth="1"/>
    <col min="11" max="11" width="11.1796875" style="440" customWidth="1"/>
    <col min="12" max="12" width="10.54296875" style="440" customWidth="1"/>
    <col min="13" max="13" width="8.81640625" style="440" customWidth="1"/>
    <col min="14" max="14" width="12.54296875" style="440" customWidth="1"/>
    <col min="15" max="15" width="15.54296875" style="440" customWidth="1"/>
    <col min="16" max="16" width="10.453125" style="29" customWidth="1"/>
    <col min="17" max="17" width="15" style="29" customWidth="1"/>
    <col min="18" max="18" width="11.54296875" style="29" customWidth="1"/>
    <col min="19" max="19" width="12.54296875" style="29" customWidth="1"/>
    <col min="20" max="20" width="13.453125" style="29" customWidth="1"/>
    <col min="21" max="21" width="7.453125" style="29" customWidth="1"/>
    <col min="22" max="22" width="17.453125" style="29" customWidth="1"/>
    <col min="23" max="23" width="13" style="29" customWidth="1"/>
    <col min="24" max="24" width="12.54296875" style="29" customWidth="1"/>
    <col min="25" max="25" width="17.453125" style="29" customWidth="1"/>
    <col min="26" max="26" width="10.1796875" style="253" customWidth="1"/>
    <col min="27" max="27" width="15.1796875" style="253" customWidth="1"/>
    <col min="28" max="28" width="10.54296875" style="29" customWidth="1"/>
    <col min="29" max="30" width="12.81640625" style="29" customWidth="1"/>
    <col min="31" max="31" width="12.453125" style="29" customWidth="1"/>
    <col min="32" max="32" width="14" style="29" customWidth="1"/>
    <col min="33" max="33" width="19.453125" style="29" customWidth="1"/>
    <col min="34" max="16384" width="12.54296875" style="29"/>
  </cols>
  <sheetData>
    <row r="1" spans="1:54" ht="13" x14ac:dyDescent="0.3">
      <c r="C1" s="9" t="s">
        <v>286</v>
      </c>
      <c r="D1" s="427">
        <f ca="1">NOW()</f>
        <v>45693.445464236109</v>
      </c>
      <c r="E1" s="13"/>
      <c r="F1" s="65"/>
    </row>
    <row r="2" spans="1:54" ht="13" x14ac:dyDescent="0.25">
      <c r="U2" s="690" t="s">
        <v>350</v>
      </c>
      <c r="V2" s="691"/>
      <c r="W2" s="690" t="s">
        <v>351</v>
      </c>
      <c r="X2" s="692"/>
      <c r="Y2" s="691"/>
      <c r="Z2" s="693" t="s">
        <v>350</v>
      </c>
      <c r="AA2" s="694"/>
      <c r="AB2" s="695" t="s">
        <v>351</v>
      </c>
      <c r="AC2" s="696"/>
    </row>
    <row r="3" spans="1:54" ht="26" x14ac:dyDescent="0.25">
      <c r="P3" s="584" t="s">
        <v>299</v>
      </c>
      <c r="Q3" s="584" t="s">
        <v>299</v>
      </c>
      <c r="R3" s="584" t="s">
        <v>299</v>
      </c>
      <c r="S3" s="584" t="s">
        <v>299</v>
      </c>
      <c r="T3" s="584" t="s">
        <v>299</v>
      </c>
      <c r="U3" s="584" t="s">
        <v>299</v>
      </c>
      <c r="V3" s="584" t="s">
        <v>299</v>
      </c>
      <c r="W3" s="584" t="s">
        <v>299</v>
      </c>
      <c r="X3" s="584" t="s">
        <v>299</v>
      </c>
      <c r="Y3" s="584" t="s">
        <v>299</v>
      </c>
      <c r="Z3" s="254" t="s">
        <v>298</v>
      </c>
      <c r="AA3" s="254" t="s">
        <v>298</v>
      </c>
      <c r="AB3" s="584" t="s">
        <v>298</v>
      </c>
      <c r="AC3" s="584" t="s">
        <v>298</v>
      </c>
      <c r="AD3" s="584" t="s">
        <v>297</v>
      </c>
      <c r="AE3" s="584" t="s">
        <v>297</v>
      </c>
      <c r="AF3" s="584" t="s">
        <v>297</v>
      </c>
    </row>
    <row r="4" spans="1:54" s="236" customFormat="1" ht="45.75" customHeight="1" x14ac:dyDescent="0.25">
      <c r="A4" s="581" t="s">
        <v>451</v>
      </c>
      <c r="B4" s="581" t="s">
        <v>1304</v>
      </c>
      <c r="C4" s="582" t="s">
        <v>5</v>
      </c>
      <c r="D4" s="582" t="s">
        <v>1</v>
      </c>
      <c r="E4" s="582" t="s">
        <v>235</v>
      </c>
      <c r="F4" s="582" t="s">
        <v>234</v>
      </c>
      <c r="G4" s="582" t="s">
        <v>303</v>
      </c>
      <c r="H4" s="583" t="s">
        <v>330</v>
      </c>
      <c r="I4" s="582" t="s">
        <v>256</v>
      </c>
      <c r="J4" s="582" t="s">
        <v>291</v>
      </c>
      <c r="K4" s="582" t="s">
        <v>329</v>
      </c>
      <c r="L4" s="582"/>
      <c r="M4" s="582"/>
      <c r="N4" s="582" t="s">
        <v>255</v>
      </c>
      <c r="O4" s="582" t="s">
        <v>294</v>
      </c>
      <c r="P4" s="582" t="s">
        <v>295</v>
      </c>
      <c r="Q4" s="582" t="s">
        <v>0</v>
      </c>
      <c r="R4" s="582" t="s">
        <v>4</v>
      </c>
      <c r="S4" s="582" t="s">
        <v>296</v>
      </c>
      <c r="T4" s="582" t="s">
        <v>244</v>
      </c>
      <c r="U4" s="582" t="s">
        <v>236</v>
      </c>
      <c r="V4" s="582" t="s">
        <v>302</v>
      </c>
      <c r="W4" s="582" t="s">
        <v>356</v>
      </c>
      <c r="X4" s="582" t="s">
        <v>355</v>
      </c>
      <c r="Y4" s="582" t="s">
        <v>352</v>
      </c>
      <c r="Z4" s="255" t="s">
        <v>237</v>
      </c>
      <c r="AA4" s="255" t="s">
        <v>301</v>
      </c>
      <c r="AB4" s="582" t="s">
        <v>353</v>
      </c>
      <c r="AC4" s="582" t="s">
        <v>354</v>
      </c>
      <c r="AD4" s="582" t="s">
        <v>238</v>
      </c>
      <c r="AE4" s="582" t="s">
        <v>239</v>
      </c>
      <c r="AF4" s="582" t="s">
        <v>240</v>
      </c>
      <c r="AG4" s="453" t="s">
        <v>1695</v>
      </c>
    </row>
    <row r="5" spans="1:54" s="56" customFormat="1" ht="13" x14ac:dyDescent="0.3">
      <c r="A5" s="59" t="s">
        <v>641</v>
      </c>
      <c r="B5" s="284" t="s">
        <v>1442</v>
      </c>
      <c r="C5" s="58" t="s">
        <v>321</v>
      </c>
      <c r="D5" s="53" t="s">
        <v>348</v>
      </c>
      <c r="E5" s="53"/>
      <c r="F5" s="211" t="s">
        <v>16</v>
      </c>
      <c r="G5" s="212">
        <v>790</v>
      </c>
      <c r="H5" s="237">
        <v>45671</v>
      </c>
      <c r="I5" s="52">
        <v>12</v>
      </c>
      <c r="J5" s="52">
        <v>2</v>
      </c>
      <c r="K5" s="52"/>
      <c r="L5" s="5">
        <f t="shared" ref="L5:L30" si="0">M5*30</f>
        <v>300</v>
      </c>
      <c r="M5" s="5">
        <f t="shared" ref="M5:M30" si="1">I5-J5</f>
        <v>10</v>
      </c>
      <c r="N5" s="127" t="str">
        <f t="shared" ref="N5:N46" ca="1" si="2">IF(K5="No", "Warning",IF(H5="","",IF(I5="","",IF((H5+L5)&lt;=$D$1, "Warning", ""))))</f>
        <v/>
      </c>
      <c r="O5" s="52" t="s">
        <v>1689</v>
      </c>
      <c r="P5" s="52">
        <v>10</v>
      </c>
      <c r="Q5" s="211">
        <v>119.12</v>
      </c>
      <c r="R5" s="211">
        <v>119.12</v>
      </c>
      <c r="S5" s="52">
        <v>1</v>
      </c>
      <c r="T5" s="238">
        <v>99.6</v>
      </c>
      <c r="U5" s="154">
        <f t="shared" ref="U5:U41" si="3">(P5*1000*Q5*100*1000)/(1000*1000*R5*T5)</f>
        <v>10.040160642570282</v>
      </c>
      <c r="V5" s="42">
        <v>7900</v>
      </c>
      <c r="W5" s="154"/>
      <c r="X5" s="154"/>
      <c r="Y5" s="42"/>
      <c r="Z5" s="256">
        <v>13.6</v>
      </c>
      <c r="AA5" s="257">
        <v>10724.8</v>
      </c>
      <c r="AB5" s="52"/>
      <c r="AC5" s="52"/>
      <c r="AD5" s="43">
        <f t="shared" ref="AD5:AD41" si="4">(Z5*T5*R5*S5)/(100*Q5)</f>
        <v>13.545599999999999</v>
      </c>
      <c r="AE5" s="43">
        <f t="shared" ref="AE5:AE39" si="5">(AD5*1000*0.79*1000)/AA5</f>
        <v>997.78308220199915</v>
      </c>
      <c r="AF5" s="43">
        <f t="shared" ref="AF5:AF23" si="6">(0.2*AE5)/10</f>
        <v>19.955661644039985</v>
      </c>
      <c r="AG5" s="50"/>
    </row>
    <row r="6" spans="1:54" s="302" customFormat="1" ht="13" x14ac:dyDescent="0.3">
      <c r="A6" s="59" t="s">
        <v>1078</v>
      </c>
      <c r="B6" s="284" t="s">
        <v>1449</v>
      </c>
      <c r="C6" s="162" t="s">
        <v>257</v>
      </c>
      <c r="D6" s="239"/>
      <c r="E6" s="239"/>
      <c r="F6" s="211" t="s">
        <v>16</v>
      </c>
      <c r="G6" s="212">
        <v>790</v>
      </c>
      <c r="H6" s="237">
        <v>45671</v>
      </c>
      <c r="I6" s="52">
        <v>12</v>
      </c>
      <c r="J6" s="52">
        <v>2</v>
      </c>
      <c r="K6" s="52"/>
      <c r="L6" s="5">
        <f t="shared" si="0"/>
        <v>300</v>
      </c>
      <c r="M6" s="5">
        <f t="shared" si="1"/>
        <v>10</v>
      </c>
      <c r="N6" s="127" t="str">
        <f t="shared" ca="1" si="2"/>
        <v/>
      </c>
      <c r="O6" s="52" t="s">
        <v>1188</v>
      </c>
      <c r="P6" s="52">
        <v>10</v>
      </c>
      <c r="Q6" s="211">
        <v>288.38</v>
      </c>
      <c r="R6" s="211">
        <v>288.38</v>
      </c>
      <c r="S6" s="52">
        <v>1</v>
      </c>
      <c r="T6" s="211">
        <v>97.97</v>
      </c>
      <c r="U6" s="154">
        <f t="shared" si="3"/>
        <v>10.207206287639073</v>
      </c>
      <c r="V6" s="42">
        <v>7900</v>
      </c>
      <c r="W6" s="154"/>
      <c r="X6" s="154"/>
      <c r="Y6" s="42"/>
      <c r="Z6" s="246">
        <v>10.4</v>
      </c>
      <c r="AA6" s="257">
        <v>7964.8</v>
      </c>
      <c r="AB6" s="52"/>
      <c r="AC6" s="52"/>
      <c r="AD6" s="43">
        <f t="shared" si="4"/>
        <v>10.188880000000001</v>
      </c>
      <c r="AE6" s="43">
        <f t="shared" si="5"/>
        <v>1010.5985335476096</v>
      </c>
      <c r="AF6" s="43">
        <f t="shared" si="6"/>
        <v>20.211970670952191</v>
      </c>
      <c r="AG6" s="50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</row>
    <row r="7" spans="1:54" s="56" customFormat="1" ht="13" x14ac:dyDescent="0.3">
      <c r="A7" s="59" t="s">
        <v>406</v>
      </c>
      <c r="B7" s="284" t="s">
        <v>1473</v>
      </c>
      <c r="C7" s="58" t="s">
        <v>260</v>
      </c>
      <c r="D7" s="53"/>
      <c r="E7" s="53"/>
      <c r="F7" s="211" t="s">
        <v>16</v>
      </c>
      <c r="G7" s="212">
        <v>790</v>
      </c>
      <c r="H7" s="237">
        <v>45672</v>
      </c>
      <c r="I7" s="52">
        <v>12</v>
      </c>
      <c r="J7" s="52">
        <v>2</v>
      </c>
      <c r="K7" s="52"/>
      <c r="L7" s="5">
        <f t="shared" si="0"/>
        <v>300</v>
      </c>
      <c r="M7" s="5">
        <f t="shared" si="1"/>
        <v>10</v>
      </c>
      <c r="N7" s="127" t="str">
        <f t="shared" ca="1" si="2"/>
        <v/>
      </c>
      <c r="O7" s="52" t="s">
        <v>1689</v>
      </c>
      <c r="P7" s="52">
        <v>10</v>
      </c>
      <c r="Q7" s="211">
        <v>390.4</v>
      </c>
      <c r="R7" s="211">
        <v>368</v>
      </c>
      <c r="S7" s="52">
        <v>1</v>
      </c>
      <c r="T7" s="211">
        <v>99</v>
      </c>
      <c r="U7" s="154">
        <f t="shared" si="3"/>
        <v>10.715854194115064</v>
      </c>
      <c r="V7" s="42">
        <v>7900</v>
      </c>
      <c r="W7" s="154"/>
      <c r="X7" s="154"/>
      <c r="Y7" s="42"/>
      <c r="Z7" s="256">
        <v>10</v>
      </c>
      <c r="AA7" s="257">
        <v>7370.9</v>
      </c>
      <c r="AB7" s="52"/>
      <c r="AC7" s="52"/>
      <c r="AD7" s="43">
        <f t="shared" si="4"/>
        <v>9.3319672131147549</v>
      </c>
      <c r="AE7" s="43">
        <f t="shared" si="5"/>
        <v>1000.1837086869524</v>
      </c>
      <c r="AF7" s="43">
        <f t="shared" si="6"/>
        <v>20.00367417373905</v>
      </c>
      <c r="AG7" s="50" t="s">
        <v>1744</v>
      </c>
    </row>
    <row r="8" spans="1:54" s="56" customFormat="1" ht="13" x14ac:dyDescent="0.3">
      <c r="A8" s="59" t="s">
        <v>467</v>
      </c>
      <c r="B8" s="284" t="s">
        <v>1451</v>
      </c>
      <c r="C8" s="58" t="s">
        <v>259</v>
      </c>
      <c r="D8" s="53"/>
      <c r="E8" s="53"/>
      <c r="F8" s="211" t="s">
        <v>16</v>
      </c>
      <c r="G8" s="212">
        <v>790</v>
      </c>
      <c r="H8" s="237">
        <v>45671</v>
      </c>
      <c r="I8" s="52">
        <v>12</v>
      </c>
      <c r="J8" s="52">
        <v>2</v>
      </c>
      <c r="K8" s="52"/>
      <c r="L8" s="5">
        <f t="shared" si="0"/>
        <v>300</v>
      </c>
      <c r="M8" s="5">
        <f t="shared" si="1"/>
        <v>10</v>
      </c>
      <c r="N8" s="127" t="str">
        <f t="shared" ca="1" si="2"/>
        <v/>
      </c>
      <c r="O8" s="52" t="s">
        <v>1188</v>
      </c>
      <c r="P8" s="52">
        <v>10</v>
      </c>
      <c r="Q8" s="211">
        <v>388.52</v>
      </c>
      <c r="R8" s="211">
        <v>350</v>
      </c>
      <c r="S8" s="52">
        <v>1</v>
      </c>
      <c r="T8" s="211">
        <v>98</v>
      </c>
      <c r="U8" s="154">
        <f t="shared" si="3"/>
        <v>11.327113702623906</v>
      </c>
      <c r="V8" s="42">
        <v>7900</v>
      </c>
      <c r="W8" s="154"/>
      <c r="X8" s="154"/>
      <c r="Y8" s="42"/>
      <c r="Z8" s="256">
        <v>12.4</v>
      </c>
      <c r="AA8" s="257">
        <v>8187.3</v>
      </c>
      <c r="AB8" s="52"/>
      <c r="AC8" s="52"/>
      <c r="AD8" s="43">
        <f t="shared" si="4"/>
        <v>10.947184186142284</v>
      </c>
      <c r="AE8" s="43">
        <f t="shared" si="5"/>
        <v>1056.303727364626</v>
      </c>
      <c r="AF8" s="43">
        <f t="shared" si="6"/>
        <v>21.126074547292522</v>
      </c>
      <c r="AG8" s="50"/>
    </row>
    <row r="9" spans="1:54" s="56" customFormat="1" ht="13" x14ac:dyDescent="0.3">
      <c r="A9" s="59" t="s">
        <v>1086</v>
      </c>
      <c r="B9" s="284" t="s">
        <v>1450</v>
      </c>
      <c r="C9" s="58" t="s">
        <v>283</v>
      </c>
      <c r="D9" s="53"/>
      <c r="E9" s="53"/>
      <c r="F9" s="211" t="s">
        <v>16</v>
      </c>
      <c r="G9" s="212">
        <v>790</v>
      </c>
      <c r="H9" s="237">
        <v>45671</v>
      </c>
      <c r="I9" s="52">
        <v>12</v>
      </c>
      <c r="J9" s="52">
        <v>2</v>
      </c>
      <c r="K9" s="52"/>
      <c r="L9" s="5">
        <f t="shared" si="0"/>
        <v>300</v>
      </c>
      <c r="M9" s="5">
        <f t="shared" si="1"/>
        <v>10</v>
      </c>
      <c r="N9" s="127" t="str">
        <f t="shared" ca="1" si="2"/>
        <v/>
      </c>
      <c r="O9" s="52" t="s">
        <v>1188</v>
      </c>
      <c r="P9" s="52">
        <v>10</v>
      </c>
      <c r="Q9" s="211">
        <v>270.37</v>
      </c>
      <c r="R9" s="211">
        <v>270.37</v>
      </c>
      <c r="S9" s="52">
        <v>1</v>
      </c>
      <c r="T9" s="211">
        <v>99.6</v>
      </c>
      <c r="U9" s="154">
        <f t="shared" si="3"/>
        <v>10.040160642570282</v>
      </c>
      <c r="V9" s="42">
        <v>7900</v>
      </c>
      <c r="W9" s="154"/>
      <c r="X9" s="154"/>
      <c r="Y9" s="42"/>
      <c r="Z9" s="256">
        <v>10.4</v>
      </c>
      <c r="AA9" s="257">
        <v>8040</v>
      </c>
      <c r="AB9" s="52"/>
      <c r="AC9" s="52"/>
      <c r="AD9" s="43">
        <f t="shared" si="4"/>
        <v>10.3584</v>
      </c>
      <c r="AE9" s="43">
        <f t="shared" si="5"/>
        <v>1017.8029850746269</v>
      </c>
      <c r="AF9" s="43">
        <f t="shared" si="6"/>
        <v>20.356059701492541</v>
      </c>
      <c r="AG9" s="50"/>
    </row>
    <row r="10" spans="1:54" s="56" customFormat="1" ht="13" x14ac:dyDescent="0.3">
      <c r="A10" s="59" t="s">
        <v>1079</v>
      </c>
      <c r="B10" s="284" t="s">
        <v>1452</v>
      </c>
      <c r="C10" s="58" t="s">
        <v>2051</v>
      </c>
      <c r="D10" s="53"/>
      <c r="E10" s="53"/>
      <c r="F10" s="211" t="s">
        <v>16</v>
      </c>
      <c r="G10" s="212">
        <v>790</v>
      </c>
      <c r="H10" s="237">
        <v>45671</v>
      </c>
      <c r="I10" s="52">
        <v>12</v>
      </c>
      <c r="J10" s="52">
        <v>2</v>
      </c>
      <c r="K10" s="52"/>
      <c r="L10" s="5">
        <f t="shared" si="0"/>
        <v>300</v>
      </c>
      <c r="M10" s="5">
        <f t="shared" si="1"/>
        <v>10</v>
      </c>
      <c r="N10" s="127" t="str">
        <f t="shared" ca="1" si="2"/>
        <v/>
      </c>
      <c r="O10" s="52" t="s">
        <v>1188</v>
      </c>
      <c r="P10" s="52">
        <v>10</v>
      </c>
      <c r="Q10" s="211">
        <v>296.39999999999998</v>
      </c>
      <c r="R10" s="211">
        <v>296.39999999999998</v>
      </c>
      <c r="S10" s="52">
        <v>1</v>
      </c>
      <c r="T10" s="211">
        <v>96.37</v>
      </c>
      <c r="U10" s="154">
        <f t="shared" si="3"/>
        <v>10.376673238559718</v>
      </c>
      <c r="V10" s="42">
        <v>7900</v>
      </c>
      <c r="W10" s="154"/>
      <c r="X10" s="154"/>
      <c r="Y10" s="42"/>
      <c r="Z10" s="256">
        <v>11.9</v>
      </c>
      <c r="AA10" s="257">
        <v>9046.5</v>
      </c>
      <c r="AB10" s="52"/>
      <c r="AC10" s="52"/>
      <c r="AD10" s="43">
        <f t="shared" si="4"/>
        <v>11.468030000000001</v>
      </c>
      <c r="AE10" s="43">
        <f t="shared" si="5"/>
        <v>1001.4639584369647</v>
      </c>
      <c r="AF10" s="43">
        <f t="shared" si="6"/>
        <v>20.029279168739297</v>
      </c>
      <c r="AG10" s="50"/>
    </row>
    <row r="11" spans="1:54" s="56" customFormat="1" ht="13" x14ac:dyDescent="0.3">
      <c r="A11" s="59" t="s">
        <v>1080</v>
      </c>
      <c r="B11" s="284" t="s">
        <v>1453</v>
      </c>
      <c r="C11" s="58" t="s">
        <v>324</v>
      </c>
      <c r="D11" s="53"/>
      <c r="E11" s="53"/>
      <c r="F11" s="211" t="s">
        <v>16</v>
      </c>
      <c r="G11" s="212">
        <v>790</v>
      </c>
      <c r="H11" s="237">
        <v>45671</v>
      </c>
      <c r="I11" s="52">
        <v>12</v>
      </c>
      <c r="J11" s="52">
        <v>2</v>
      </c>
      <c r="K11" s="52"/>
      <c r="L11" s="5">
        <f t="shared" si="0"/>
        <v>300</v>
      </c>
      <c r="M11" s="5">
        <f t="shared" si="1"/>
        <v>10</v>
      </c>
      <c r="N11" s="127" t="str">
        <f t="shared" ca="1" si="2"/>
        <v/>
      </c>
      <c r="O11" s="52" t="s">
        <v>1188</v>
      </c>
      <c r="P11" s="52">
        <v>10</v>
      </c>
      <c r="Q11" s="211">
        <v>166.17</v>
      </c>
      <c r="R11" s="211">
        <v>166.17</v>
      </c>
      <c r="S11" s="52">
        <v>1</v>
      </c>
      <c r="T11" s="211">
        <v>100</v>
      </c>
      <c r="U11" s="154">
        <f t="shared" si="3"/>
        <v>9.9999999999999982</v>
      </c>
      <c r="V11" s="42">
        <v>7900</v>
      </c>
      <c r="W11" s="154"/>
      <c r="X11" s="154"/>
      <c r="Y11" s="42"/>
      <c r="Z11" s="256">
        <v>11.1</v>
      </c>
      <c r="AA11" s="257">
        <v>8731.4</v>
      </c>
      <c r="AB11" s="52"/>
      <c r="AC11" s="52"/>
      <c r="AD11" s="43">
        <f t="shared" si="4"/>
        <v>11.1</v>
      </c>
      <c r="AE11" s="43">
        <f t="shared" si="5"/>
        <v>1004.3062968137986</v>
      </c>
      <c r="AF11" s="43">
        <f t="shared" si="6"/>
        <v>20.08612593627597</v>
      </c>
      <c r="AG11" s="50"/>
    </row>
    <row r="12" spans="1:54" s="302" customFormat="1" ht="13" x14ac:dyDescent="0.3">
      <c r="A12" s="59" t="s">
        <v>1083</v>
      </c>
      <c r="B12" s="284" t="s">
        <v>1465</v>
      </c>
      <c r="C12" s="58" t="s">
        <v>263</v>
      </c>
      <c r="D12" s="53"/>
      <c r="E12" s="53"/>
      <c r="F12" s="211" t="s">
        <v>16</v>
      </c>
      <c r="G12" s="212">
        <v>790</v>
      </c>
      <c r="H12" s="237">
        <v>45671</v>
      </c>
      <c r="I12" s="52">
        <v>12</v>
      </c>
      <c r="J12" s="52">
        <v>2</v>
      </c>
      <c r="K12" s="52"/>
      <c r="L12" s="5">
        <f t="shared" si="0"/>
        <v>300</v>
      </c>
      <c r="M12" s="5">
        <f t="shared" si="1"/>
        <v>10</v>
      </c>
      <c r="N12" s="127" t="str">
        <f t="shared" ca="1" si="2"/>
        <v/>
      </c>
      <c r="O12" s="52" t="s">
        <v>1689</v>
      </c>
      <c r="P12" s="52">
        <v>10</v>
      </c>
      <c r="Q12" s="211">
        <v>289.54000000000002</v>
      </c>
      <c r="R12" s="211">
        <v>289.54000000000002</v>
      </c>
      <c r="S12" s="52">
        <v>1</v>
      </c>
      <c r="T12" s="211">
        <v>100</v>
      </c>
      <c r="U12" s="154">
        <f t="shared" si="3"/>
        <v>10</v>
      </c>
      <c r="V12" s="42">
        <v>7900</v>
      </c>
      <c r="W12" s="154"/>
      <c r="X12" s="154"/>
      <c r="Y12" s="42"/>
      <c r="Z12" s="246">
        <v>11.6</v>
      </c>
      <c r="AA12" s="257">
        <v>9152.1</v>
      </c>
      <c r="AB12" s="52"/>
      <c r="AC12" s="52"/>
      <c r="AD12" s="43">
        <f t="shared" si="4"/>
        <v>11.6</v>
      </c>
      <c r="AE12" s="43">
        <f t="shared" si="5"/>
        <v>1001.3002480305066</v>
      </c>
      <c r="AF12" s="43">
        <f t="shared" si="6"/>
        <v>20.026004960610134</v>
      </c>
      <c r="AG12" s="50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</row>
    <row r="13" spans="1:54" s="56" customFormat="1" ht="13" x14ac:dyDescent="0.3">
      <c r="A13" s="59" t="s">
        <v>468</v>
      </c>
      <c r="B13" s="284" t="s">
        <v>1455</v>
      </c>
      <c r="C13" s="58" t="s">
        <v>2052</v>
      </c>
      <c r="D13" s="53"/>
      <c r="E13" s="53"/>
      <c r="F13" s="211" t="s">
        <v>16</v>
      </c>
      <c r="G13" s="212">
        <v>790</v>
      </c>
      <c r="H13" s="237">
        <v>45671</v>
      </c>
      <c r="I13" s="52">
        <v>12</v>
      </c>
      <c r="J13" s="52">
        <v>2</v>
      </c>
      <c r="K13" s="52"/>
      <c r="L13" s="5">
        <f t="shared" si="0"/>
        <v>300</v>
      </c>
      <c r="M13" s="5">
        <f t="shared" si="1"/>
        <v>10</v>
      </c>
      <c r="N13" s="127" t="str">
        <f t="shared" ca="1" si="2"/>
        <v/>
      </c>
      <c r="O13" s="52" t="s">
        <v>1188</v>
      </c>
      <c r="P13" s="52">
        <v>10</v>
      </c>
      <c r="Q13" s="211">
        <v>152.15</v>
      </c>
      <c r="R13" s="211">
        <v>152.15</v>
      </c>
      <c r="S13" s="52">
        <v>1</v>
      </c>
      <c r="T13" s="211">
        <v>99.9</v>
      </c>
      <c r="U13" s="154">
        <f t="shared" si="3"/>
        <v>10.01001001001001</v>
      </c>
      <c r="V13" s="42">
        <v>7900</v>
      </c>
      <c r="W13" s="154"/>
      <c r="X13" s="154"/>
      <c r="Y13" s="42"/>
      <c r="Z13" s="256">
        <v>11.1</v>
      </c>
      <c r="AA13" s="257">
        <v>8749.5</v>
      </c>
      <c r="AB13" s="52"/>
      <c r="AC13" s="52"/>
      <c r="AD13" s="43">
        <f t="shared" si="4"/>
        <v>11.088900000000002</v>
      </c>
      <c r="AE13" s="43">
        <f t="shared" si="5"/>
        <v>1001.2264700840052</v>
      </c>
      <c r="AF13" s="43">
        <f t="shared" si="6"/>
        <v>20.024529401680105</v>
      </c>
      <c r="AG13" s="50"/>
    </row>
    <row r="14" spans="1:54" s="302" customFormat="1" ht="13" x14ac:dyDescent="0.3">
      <c r="A14" s="59" t="s">
        <v>640</v>
      </c>
      <c r="B14" s="284" t="s">
        <v>1443</v>
      </c>
      <c r="C14" s="58" t="s">
        <v>340</v>
      </c>
      <c r="D14" s="53" t="s">
        <v>469</v>
      </c>
      <c r="E14" s="53"/>
      <c r="F14" s="211" t="s">
        <v>16</v>
      </c>
      <c r="G14" s="212">
        <v>790</v>
      </c>
      <c r="H14" s="237">
        <v>45671</v>
      </c>
      <c r="I14" s="52">
        <v>12</v>
      </c>
      <c r="J14" s="52">
        <v>2</v>
      </c>
      <c r="K14" s="52"/>
      <c r="L14" s="5">
        <f t="shared" si="0"/>
        <v>300</v>
      </c>
      <c r="M14" s="5">
        <f t="shared" si="1"/>
        <v>10</v>
      </c>
      <c r="N14" s="127" t="str">
        <f t="shared" ca="1" si="2"/>
        <v/>
      </c>
      <c r="O14" s="52" t="s">
        <v>1689</v>
      </c>
      <c r="P14" s="52">
        <v>10</v>
      </c>
      <c r="Q14" s="211">
        <v>133.15</v>
      </c>
      <c r="R14" s="211">
        <v>133.15</v>
      </c>
      <c r="S14" s="52">
        <v>1</v>
      </c>
      <c r="T14" s="238">
        <v>99.9</v>
      </c>
      <c r="U14" s="154">
        <f t="shared" si="3"/>
        <v>10.01001001001001</v>
      </c>
      <c r="V14" s="42">
        <v>7900</v>
      </c>
      <c r="W14" s="154"/>
      <c r="X14" s="154"/>
      <c r="Y14" s="42"/>
      <c r="Z14" s="256">
        <v>10.3</v>
      </c>
      <c r="AA14" s="258">
        <v>7922.8</v>
      </c>
      <c r="AB14" s="52"/>
      <c r="AC14" s="211"/>
      <c r="AD14" s="43">
        <f t="shared" si="4"/>
        <v>10.2897</v>
      </c>
      <c r="AE14" s="43">
        <f t="shared" si="5"/>
        <v>1026.0088605038623</v>
      </c>
      <c r="AF14" s="43">
        <f t="shared" si="6"/>
        <v>20.520177210077247</v>
      </c>
      <c r="AG14" s="50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</row>
    <row r="15" spans="1:54" s="302" customFormat="1" ht="13" x14ac:dyDescent="0.3">
      <c r="A15" s="59" t="s">
        <v>1081</v>
      </c>
      <c r="B15" s="284" t="s">
        <v>1456</v>
      </c>
      <c r="C15" s="58" t="s">
        <v>334</v>
      </c>
      <c r="D15" s="53"/>
      <c r="E15" s="53"/>
      <c r="F15" s="211" t="s">
        <v>16</v>
      </c>
      <c r="G15" s="212">
        <v>790</v>
      </c>
      <c r="H15" s="237">
        <v>45671</v>
      </c>
      <c r="I15" s="52">
        <v>12</v>
      </c>
      <c r="J15" s="52">
        <v>2</v>
      </c>
      <c r="K15" s="52"/>
      <c r="L15" s="5">
        <f t="shared" si="0"/>
        <v>300</v>
      </c>
      <c r="M15" s="5">
        <f t="shared" si="1"/>
        <v>10</v>
      </c>
      <c r="N15" s="127" t="str">
        <f t="shared" ca="1" si="2"/>
        <v/>
      </c>
      <c r="O15" s="52" t="s">
        <v>1188</v>
      </c>
      <c r="P15" s="52">
        <v>10</v>
      </c>
      <c r="Q15" s="211">
        <v>220.35</v>
      </c>
      <c r="R15" s="211">
        <v>220.35</v>
      </c>
      <c r="S15" s="52">
        <v>1</v>
      </c>
      <c r="T15" s="211">
        <v>99.72</v>
      </c>
      <c r="U15" s="154">
        <f t="shared" si="3"/>
        <v>10.028078620136382</v>
      </c>
      <c r="V15" s="42">
        <v>7900</v>
      </c>
      <c r="W15" s="154"/>
      <c r="X15" s="154"/>
      <c r="Y15" s="42"/>
      <c r="Z15" s="246">
        <v>12.3</v>
      </c>
      <c r="AA15" s="257">
        <v>9640.9</v>
      </c>
      <c r="AB15" s="52"/>
      <c r="AC15" s="52"/>
      <c r="AD15" s="43">
        <f t="shared" si="4"/>
        <v>12.265560000000001</v>
      </c>
      <c r="AE15" s="43">
        <f t="shared" si="5"/>
        <v>1005.0713522596441</v>
      </c>
      <c r="AF15" s="43">
        <f t="shared" si="6"/>
        <v>20.101427045192885</v>
      </c>
      <c r="AG15" s="50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</row>
    <row r="16" spans="1:54" s="56" customFormat="1" ht="13" x14ac:dyDescent="0.3">
      <c r="A16" s="59" t="s">
        <v>642</v>
      </c>
      <c r="B16" s="284" t="s">
        <v>1454</v>
      </c>
      <c r="C16" s="55" t="s">
        <v>265</v>
      </c>
      <c r="D16" s="209"/>
      <c r="E16" s="209"/>
      <c r="F16" s="211" t="s">
        <v>16</v>
      </c>
      <c r="G16" s="212">
        <v>790</v>
      </c>
      <c r="H16" s="237">
        <v>45671</v>
      </c>
      <c r="I16" s="52">
        <v>12</v>
      </c>
      <c r="J16" s="52">
        <v>2</v>
      </c>
      <c r="K16" s="52"/>
      <c r="L16" s="5">
        <f t="shared" si="0"/>
        <v>300</v>
      </c>
      <c r="M16" s="5">
        <f t="shared" si="1"/>
        <v>10</v>
      </c>
      <c r="N16" s="127" t="str">
        <f t="shared" ca="1" si="2"/>
        <v/>
      </c>
      <c r="O16" s="52" t="s">
        <v>1188</v>
      </c>
      <c r="P16" s="52">
        <v>10</v>
      </c>
      <c r="Q16" s="213">
        <v>312.5</v>
      </c>
      <c r="R16" s="213">
        <v>312.5</v>
      </c>
      <c r="S16" s="52">
        <v>1</v>
      </c>
      <c r="T16" s="213">
        <v>99</v>
      </c>
      <c r="U16" s="154">
        <f t="shared" si="3"/>
        <v>10.1010101010101</v>
      </c>
      <c r="V16" s="42">
        <v>7900</v>
      </c>
      <c r="W16" s="154"/>
      <c r="X16" s="154"/>
      <c r="Y16" s="42"/>
      <c r="Z16" s="256">
        <v>10.6</v>
      </c>
      <c r="AA16" s="257">
        <v>8059.2</v>
      </c>
      <c r="AB16" s="52"/>
      <c r="AC16" s="52"/>
      <c r="AD16" s="43">
        <f t="shared" si="4"/>
        <v>10.493999999999998</v>
      </c>
      <c r="AE16" s="43">
        <f t="shared" si="5"/>
        <v>1028.6703394877902</v>
      </c>
      <c r="AF16" s="43">
        <f t="shared" si="6"/>
        <v>20.573406789755804</v>
      </c>
      <c r="AG16" s="50"/>
    </row>
    <row r="17" spans="1:54" s="302" customFormat="1" ht="13" x14ac:dyDescent="0.3">
      <c r="A17" s="59" t="s">
        <v>643</v>
      </c>
      <c r="B17" s="284" t="s">
        <v>1457</v>
      </c>
      <c r="C17" s="58" t="s">
        <v>2053</v>
      </c>
      <c r="D17" s="53"/>
      <c r="E17" s="53"/>
      <c r="F17" s="211" t="s">
        <v>16</v>
      </c>
      <c r="G17" s="212">
        <v>790</v>
      </c>
      <c r="H17" s="237">
        <v>45671</v>
      </c>
      <c r="I17" s="52">
        <v>12</v>
      </c>
      <c r="J17" s="52">
        <v>2</v>
      </c>
      <c r="K17" s="52"/>
      <c r="L17" s="5">
        <f t="shared" si="0"/>
        <v>300</v>
      </c>
      <c r="M17" s="5">
        <f t="shared" si="1"/>
        <v>10</v>
      </c>
      <c r="N17" s="127" t="str">
        <f t="shared" ca="1" si="2"/>
        <v/>
      </c>
      <c r="O17" s="52" t="s">
        <v>1188</v>
      </c>
      <c r="P17" s="52">
        <v>10</v>
      </c>
      <c r="Q17" s="211">
        <v>206.33</v>
      </c>
      <c r="R17" s="211">
        <v>206.33</v>
      </c>
      <c r="S17" s="52">
        <v>1</v>
      </c>
      <c r="T17" s="211">
        <v>99.9</v>
      </c>
      <c r="U17" s="154">
        <f t="shared" si="3"/>
        <v>10.010010010010012</v>
      </c>
      <c r="V17" s="42">
        <v>7900</v>
      </c>
      <c r="W17" s="154"/>
      <c r="X17" s="154"/>
      <c r="Y17" s="42"/>
      <c r="Z17" s="246">
        <v>10.9</v>
      </c>
      <c r="AA17" s="257">
        <v>8069.3</v>
      </c>
      <c r="AB17" s="52"/>
      <c r="AC17" s="52"/>
      <c r="AD17" s="43">
        <f t="shared" si="4"/>
        <v>10.889100000000001</v>
      </c>
      <c r="AE17" s="43">
        <f t="shared" si="5"/>
        <v>1066.0638469260036</v>
      </c>
      <c r="AF17" s="43">
        <f t="shared" si="6"/>
        <v>21.321276938520075</v>
      </c>
      <c r="AG17" s="50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</row>
    <row r="18" spans="1:54" s="56" customFormat="1" ht="13" x14ac:dyDescent="0.3">
      <c r="A18" s="59" t="s">
        <v>1082</v>
      </c>
      <c r="B18" s="284" t="s">
        <v>1458</v>
      </c>
      <c r="C18" s="55" t="s">
        <v>266</v>
      </c>
      <c r="D18" s="209"/>
      <c r="E18" s="209"/>
      <c r="F18" s="211" t="s">
        <v>16</v>
      </c>
      <c r="G18" s="212">
        <v>790</v>
      </c>
      <c r="H18" s="237">
        <v>45671</v>
      </c>
      <c r="I18" s="52">
        <v>12</v>
      </c>
      <c r="J18" s="52">
        <v>2</v>
      </c>
      <c r="K18" s="52"/>
      <c r="L18" s="5">
        <f t="shared" si="0"/>
        <v>300</v>
      </c>
      <c r="M18" s="5">
        <f t="shared" si="1"/>
        <v>10</v>
      </c>
      <c r="N18" s="127" t="str">
        <f t="shared" ca="1" si="2"/>
        <v/>
      </c>
      <c r="O18" s="52" t="s">
        <v>1188</v>
      </c>
      <c r="P18" s="52">
        <v>10</v>
      </c>
      <c r="Q18" s="213">
        <v>314.47000000000003</v>
      </c>
      <c r="R18" s="213">
        <v>314.47000000000003</v>
      </c>
      <c r="S18" s="52">
        <v>1</v>
      </c>
      <c r="T18" s="213">
        <v>99.56</v>
      </c>
      <c r="U18" s="154">
        <f t="shared" si="3"/>
        <v>10.044194455604663</v>
      </c>
      <c r="V18" s="42">
        <v>7900</v>
      </c>
      <c r="W18" s="154"/>
      <c r="X18" s="154"/>
      <c r="Y18" s="42"/>
      <c r="Z18" s="256">
        <v>10.6</v>
      </c>
      <c r="AA18" s="257">
        <v>8051.3</v>
      </c>
      <c r="AB18" s="52"/>
      <c r="AC18" s="52"/>
      <c r="AD18" s="43">
        <f t="shared" si="4"/>
        <v>10.55336</v>
      </c>
      <c r="AE18" s="43">
        <f t="shared" si="5"/>
        <v>1035.5041297678636</v>
      </c>
      <c r="AF18" s="43">
        <f t="shared" si="6"/>
        <v>20.710082595357271</v>
      </c>
      <c r="AG18" s="50"/>
    </row>
    <row r="19" spans="1:54" s="56" customFormat="1" ht="13" x14ac:dyDescent="0.3">
      <c r="A19" s="59" t="s">
        <v>1083</v>
      </c>
      <c r="B19" s="284" t="s">
        <v>1459</v>
      </c>
      <c r="C19" s="58" t="s">
        <v>341</v>
      </c>
      <c r="D19" s="53"/>
      <c r="E19" s="53"/>
      <c r="F19" s="211" t="s">
        <v>16</v>
      </c>
      <c r="G19" s="212">
        <v>790</v>
      </c>
      <c r="H19" s="237">
        <v>45671</v>
      </c>
      <c r="I19" s="52">
        <v>12</v>
      </c>
      <c r="J19" s="52">
        <v>2</v>
      </c>
      <c r="K19" s="52"/>
      <c r="L19" s="5">
        <f t="shared" si="0"/>
        <v>300</v>
      </c>
      <c r="M19" s="5">
        <f t="shared" si="1"/>
        <v>10</v>
      </c>
      <c r="N19" s="127" t="str">
        <f t="shared" ca="1" si="2"/>
        <v/>
      </c>
      <c r="O19" s="52" t="s">
        <v>2075</v>
      </c>
      <c r="P19" s="52">
        <v>10</v>
      </c>
      <c r="Q19" s="211">
        <v>180.2</v>
      </c>
      <c r="R19" s="211">
        <v>180.2</v>
      </c>
      <c r="S19" s="52">
        <v>1</v>
      </c>
      <c r="T19" s="211">
        <v>100</v>
      </c>
      <c r="U19" s="154">
        <f t="shared" si="3"/>
        <v>10</v>
      </c>
      <c r="V19" s="42">
        <v>7900</v>
      </c>
      <c r="W19" s="154"/>
      <c r="X19" s="154"/>
      <c r="Y19" s="42"/>
      <c r="Z19" s="256">
        <v>14.9</v>
      </c>
      <c r="AA19" s="257">
        <v>11760.8</v>
      </c>
      <c r="AB19" s="52"/>
      <c r="AC19" s="52"/>
      <c r="AD19" s="43">
        <f t="shared" si="4"/>
        <v>14.9</v>
      </c>
      <c r="AE19" s="43">
        <f t="shared" si="5"/>
        <v>1000.8672879395961</v>
      </c>
      <c r="AF19" s="43">
        <f t="shared" si="6"/>
        <v>20.017345758791922</v>
      </c>
      <c r="AG19" s="50"/>
    </row>
    <row r="20" spans="1:54" s="56" customFormat="1" ht="13" x14ac:dyDescent="0.3">
      <c r="A20" s="59" t="s">
        <v>1084</v>
      </c>
      <c r="B20" s="284" t="s">
        <v>1460</v>
      </c>
      <c r="C20" s="58" t="s">
        <v>1602</v>
      </c>
      <c r="D20" s="53"/>
      <c r="E20" s="53"/>
      <c r="F20" s="211" t="s">
        <v>16</v>
      </c>
      <c r="G20" s="212">
        <v>790</v>
      </c>
      <c r="H20" s="237">
        <v>45490</v>
      </c>
      <c r="I20" s="52">
        <v>12</v>
      </c>
      <c r="J20" s="52">
        <v>2</v>
      </c>
      <c r="K20" s="52"/>
      <c r="L20" s="5">
        <f t="shared" si="0"/>
        <v>300</v>
      </c>
      <c r="M20" s="5">
        <f t="shared" si="1"/>
        <v>10</v>
      </c>
      <c r="N20" s="127" t="str">
        <f t="shared" ca="1" si="2"/>
        <v/>
      </c>
      <c r="O20" s="52" t="s">
        <v>1700</v>
      </c>
      <c r="P20" s="52">
        <v>10</v>
      </c>
      <c r="Q20" s="211">
        <v>327.57</v>
      </c>
      <c r="R20" s="211">
        <v>327.57</v>
      </c>
      <c r="S20" s="52">
        <v>1</v>
      </c>
      <c r="T20" s="211">
        <v>99.65</v>
      </c>
      <c r="U20" s="154">
        <f t="shared" si="3"/>
        <v>10.035122930255895</v>
      </c>
      <c r="V20" s="42">
        <v>7900</v>
      </c>
      <c r="W20" s="154"/>
      <c r="X20" s="154"/>
      <c r="Y20" s="42"/>
      <c r="Z20" s="256">
        <v>17.100000000000001</v>
      </c>
      <c r="AA20" s="257">
        <v>13437.4</v>
      </c>
      <c r="AB20" s="52"/>
      <c r="AC20" s="52"/>
      <c r="AD20" s="43">
        <f t="shared" si="4"/>
        <v>17.040150000000004</v>
      </c>
      <c r="AE20" s="43">
        <f t="shared" si="5"/>
        <v>1001.8097623052082</v>
      </c>
      <c r="AF20" s="43">
        <f t="shared" si="6"/>
        <v>20.036195246104164</v>
      </c>
      <c r="AG20" s="50"/>
    </row>
    <row r="21" spans="1:54" s="56" customFormat="1" ht="13" x14ac:dyDescent="0.3">
      <c r="A21" s="59" t="s">
        <v>644</v>
      </c>
      <c r="B21" s="284" t="s">
        <v>1461</v>
      </c>
      <c r="C21" s="58" t="s">
        <v>342</v>
      </c>
      <c r="D21" s="53"/>
      <c r="E21" s="53"/>
      <c r="F21" s="211" t="s">
        <v>16</v>
      </c>
      <c r="G21" s="212">
        <v>790</v>
      </c>
      <c r="H21" s="237">
        <v>45490</v>
      </c>
      <c r="I21" s="52">
        <v>12</v>
      </c>
      <c r="J21" s="52">
        <v>2</v>
      </c>
      <c r="K21" s="52"/>
      <c r="L21" s="5">
        <f t="shared" si="0"/>
        <v>300</v>
      </c>
      <c r="M21" s="5">
        <f t="shared" si="1"/>
        <v>10</v>
      </c>
      <c r="N21" s="127" t="str">
        <f t="shared" ca="1" si="2"/>
        <v/>
      </c>
      <c r="O21" s="52" t="s">
        <v>1700</v>
      </c>
      <c r="P21" s="52">
        <v>10</v>
      </c>
      <c r="Q21" s="211">
        <v>398.47</v>
      </c>
      <c r="R21" s="211">
        <v>398.54</v>
      </c>
      <c r="S21" s="52">
        <v>1</v>
      </c>
      <c r="T21" s="211">
        <v>94</v>
      </c>
      <c r="U21" s="154">
        <f t="shared" si="3"/>
        <v>10.636429350106614</v>
      </c>
      <c r="V21" s="42">
        <v>7900</v>
      </c>
      <c r="W21" s="154"/>
      <c r="X21" s="154"/>
      <c r="Y21" s="42"/>
      <c r="Z21" s="256">
        <v>14</v>
      </c>
      <c r="AA21" s="257">
        <v>11009.3</v>
      </c>
      <c r="AB21" s="52"/>
      <c r="AC21" s="52"/>
      <c r="AD21" s="43">
        <f t="shared" si="4"/>
        <v>13.162311842798706</v>
      </c>
      <c r="AE21" s="43">
        <f t="shared" si="5"/>
        <v>944.49477767078565</v>
      </c>
      <c r="AF21" s="43">
        <f t="shared" si="6"/>
        <v>18.889895553415716</v>
      </c>
      <c r="AG21" s="50" t="s">
        <v>1745</v>
      </c>
    </row>
    <row r="22" spans="1:54" s="56" customFormat="1" ht="13" x14ac:dyDescent="0.3">
      <c r="A22" s="59" t="s">
        <v>645</v>
      </c>
      <c r="B22" s="284" t="s">
        <v>1462</v>
      </c>
      <c r="C22" s="58" t="s">
        <v>343</v>
      </c>
      <c r="D22" s="53"/>
      <c r="E22" s="53"/>
      <c r="F22" s="211" t="s">
        <v>16</v>
      </c>
      <c r="G22" s="212">
        <v>790</v>
      </c>
      <c r="H22" s="237">
        <v>45671</v>
      </c>
      <c r="I22" s="52">
        <v>12</v>
      </c>
      <c r="J22" s="52">
        <v>2</v>
      </c>
      <c r="K22" s="52"/>
      <c r="L22" s="5">
        <f t="shared" si="0"/>
        <v>300</v>
      </c>
      <c r="M22" s="5">
        <f t="shared" si="1"/>
        <v>10</v>
      </c>
      <c r="N22" s="127" t="str">
        <f t="shared" ca="1" si="2"/>
        <v/>
      </c>
      <c r="O22" s="52" t="s">
        <v>2075</v>
      </c>
      <c r="P22" s="52">
        <v>10</v>
      </c>
      <c r="Q22" s="211">
        <v>285.49</v>
      </c>
      <c r="R22" s="211">
        <v>285.49</v>
      </c>
      <c r="S22" s="52">
        <v>1</v>
      </c>
      <c r="T22" s="211">
        <v>97</v>
      </c>
      <c r="U22" s="154">
        <f t="shared" si="3"/>
        <v>10.309278350515465</v>
      </c>
      <c r="V22" s="42">
        <v>7900</v>
      </c>
      <c r="W22" s="154"/>
      <c r="X22" s="154"/>
      <c r="Y22" s="42"/>
      <c r="Z22" s="256">
        <v>20.9</v>
      </c>
      <c r="AA22" s="257">
        <v>16529</v>
      </c>
      <c r="AB22" s="52"/>
      <c r="AC22" s="52"/>
      <c r="AD22" s="43">
        <f t="shared" si="4"/>
        <v>20.273</v>
      </c>
      <c r="AE22" s="43">
        <f t="shared" si="5"/>
        <v>968.9436747534636</v>
      </c>
      <c r="AF22" s="43">
        <f t="shared" si="6"/>
        <v>19.378873495069275</v>
      </c>
      <c r="AG22" s="50"/>
    </row>
    <row r="23" spans="1:54" s="56" customFormat="1" ht="13" x14ac:dyDescent="0.3">
      <c r="A23" s="59" t="s">
        <v>1085</v>
      </c>
      <c r="B23" s="284" t="s">
        <v>1463</v>
      </c>
      <c r="C23" s="55" t="s">
        <v>336</v>
      </c>
      <c r="D23" s="209"/>
      <c r="E23" s="209"/>
      <c r="F23" s="211" t="s">
        <v>16</v>
      </c>
      <c r="G23" s="212">
        <v>790</v>
      </c>
      <c r="H23" s="237">
        <v>45671</v>
      </c>
      <c r="I23" s="52">
        <v>12</v>
      </c>
      <c r="J23" s="52">
        <v>2</v>
      </c>
      <c r="K23" s="52"/>
      <c r="L23" s="5">
        <f t="shared" si="0"/>
        <v>300</v>
      </c>
      <c r="M23" s="5">
        <f t="shared" si="1"/>
        <v>10</v>
      </c>
      <c r="N23" s="127" t="str">
        <f t="shared" ca="1" si="2"/>
        <v/>
      </c>
      <c r="O23" s="52" t="s">
        <v>2075</v>
      </c>
      <c r="P23" s="52">
        <v>10</v>
      </c>
      <c r="Q23" s="213">
        <v>288.42</v>
      </c>
      <c r="R23" s="213">
        <v>288.42</v>
      </c>
      <c r="S23" s="52">
        <v>1</v>
      </c>
      <c r="T23" s="213">
        <v>99.28</v>
      </c>
      <c r="U23" s="154">
        <f t="shared" si="3"/>
        <v>10.07252215954875</v>
      </c>
      <c r="V23" s="42">
        <v>7900</v>
      </c>
      <c r="W23" s="154"/>
      <c r="X23" s="154"/>
      <c r="Y23" s="42"/>
      <c r="Z23" s="256">
        <v>10.7</v>
      </c>
      <c r="AA23" s="257">
        <v>8382.9</v>
      </c>
      <c r="AB23" s="52"/>
      <c r="AC23" s="52"/>
      <c r="AD23" s="43">
        <f t="shared" si="4"/>
        <v>10.622960000000001</v>
      </c>
      <c r="AE23" s="43">
        <f t="shared" si="5"/>
        <v>1001.1020529888228</v>
      </c>
      <c r="AF23" s="43">
        <f t="shared" si="6"/>
        <v>20.022041059776459</v>
      </c>
      <c r="AG23" s="50"/>
    </row>
    <row r="24" spans="1:54" s="56" customFormat="1" ht="13" x14ac:dyDescent="0.3">
      <c r="A24" s="59" t="s">
        <v>645</v>
      </c>
      <c r="B24" s="284" t="s">
        <v>1464</v>
      </c>
      <c r="C24" s="58" t="s">
        <v>1193</v>
      </c>
      <c r="D24" s="53" t="s">
        <v>469</v>
      </c>
      <c r="E24" s="53"/>
      <c r="F24" s="211" t="s">
        <v>16</v>
      </c>
      <c r="G24" s="212">
        <v>790</v>
      </c>
      <c r="H24" s="237">
        <v>45672</v>
      </c>
      <c r="I24" s="52">
        <v>12</v>
      </c>
      <c r="J24" s="52">
        <v>2</v>
      </c>
      <c r="K24" s="52"/>
      <c r="L24" s="5">
        <f t="shared" si="0"/>
        <v>300</v>
      </c>
      <c r="M24" s="5">
        <f t="shared" si="1"/>
        <v>10</v>
      </c>
      <c r="N24" s="127" t="str">
        <f t="shared" ca="1" si="2"/>
        <v/>
      </c>
      <c r="O24" s="52" t="s">
        <v>1689</v>
      </c>
      <c r="P24" s="52">
        <v>10</v>
      </c>
      <c r="Q24" s="211">
        <v>133.15</v>
      </c>
      <c r="R24" s="211">
        <v>133.15</v>
      </c>
      <c r="S24" s="52">
        <v>1</v>
      </c>
      <c r="T24" s="238">
        <v>99.9</v>
      </c>
      <c r="U24" s="154">
        <f t="shared" si="3"/>
        <v>10.01001001001001</v>
      </c>
      <c r="V24" s="42">
        <v>7900</v>
      </c>
      <c r="W24" s="154"/>
      <c r="X24" s="154"/>
      <c r="Y24" s="42"/>
      <c r="Z24" s="256">
        <v>10.6</v>
      </c>
      <c r="AA24" s="258">
        <v>8393.1</v>
      </c>
      <c r="AB24" s="52"/>
      <c r="AC24" s="211"/>
      <c r="AD24" s="43">
        <f t="shared" si="4"/>
        <v>10.589399999999999</v>
      </c>
      <c r="AE24" s="43">
        <f t="shared" si="5"/>
        <v>996.72659684741029</v>
      </c>
      <c r="AF24" s="43"/>
      <c r="AG24" s="50"/>
    </row>
    <row r="25" spans="1:54" s="56" customFormat="1" ht="13" x14ac:dyDescent="0.3">
      <c r="A25" s="59" t="s">
        <v>465</v>
      </c>
      <c r="B25" s="284" t="s">
        <v>1444</v>
      </c>
      <c r="C25" s="58" t="s">
        <v>322</v>
      </c>
      <c r="D25" s="53"/>
      <c r="E25" s="53"/>
      <c r="F25" s="211" t="s">
        <v>16</v>
      </c>
      <c r="G25" s="212">
        <v>790</v>
      </c>
      <c r="H25" s="237">
        <v>45671</v>
      </c>
      <c r="I25" s="52">
        <v>12</v>
      </c>
      <c r="J25" s="52">
        <v>2</v>
      </c>
      <c r="K25" s="52"/>
      <c r="L25" s="5">
        <f t="shared" si="0"/>
        <v>300</v>
      </c>
      <c r="M25" s="5">
        <f t="shared" si="1"/>
        <v>10</v>
      </c>
      <c r="N25" s="127" t="str">
        <f t="shared" ca="1" si="2"/>
        <v/>
      </c>
      <c r="O25" s="52" t="s">
        <v>1689</v>
      </c>
      <c r="P25" s="52">
        <v>10</v>
      </c>
      <c r="Q25" s="211">
        <v>228.25</v>
      </c>
      <c r="R25" s="211">
        <v>228.25</v>
      </c>
      <c r="S25" s="52">
        <v>1</v>
      </c>
      <c r="T25" s="211">
        <v>99</v>
      </c>
      <c r="U25" s="154">
        <f t="shared" si="3"/>
        <v>10.1010101010101</v>
      </c>
      <c r="V25" s="42">
        <v>7900</v>
      </c>
      <c r="W25" s="154"/>
      <c r="X25" s="154"/>
      <c r="Y25" s="42"/>
      <c r="Z25" s="256">
        <v>11.9</v>
      </c>
      <c r="AA25" s="257">
        <v>9223.1</v>
      </c>
      <c r="AB25" s="52"/>
      <c r="AC25" s="52"/>
      <c r="AD25" s="43">
        <f t="shared" si="4"/>
        <v>11.781000000000001</v>
      </c>
      <c r="AE25" s="43">
        <f t="shared" si="5"/>
        <v>1009.0956402944779</v>
      </c>
      <c r="AF25" s="43">
        <f t="shared" ref="AF25:AF41" si="7">(0.2*AE25)/10</f>
        <v>20.18191280588956</v>
      </c>
      <c r="AG25" s="50"/>
    </row>
    <row r="26" spans="1:54" s="302" customFormat="1" ht="13" x14ac:dyDescent="0.3">
      <c r="A26" s="59" t="s">
        <v>1074</v>
      </c>
      <c r="B26" s="284" t="s">
        <v>1472</v>
      </c>
      <c r="C26" s="58" t="s">
        <v>339</v>
      </c>
      <c r="D26" s="53"/>
      <c r="E26" s="53"/>
      <c r="F26" s="211" t="s">
        <v>16</v>
      </c>
      <c r="G26" s="212">
        <v>790</v>
      </c>
      <c r="H26" s="237">
        <v>45671</v>
      </c>
      <c r="I26" s="52">
        <v>12</v>
      </c>
      <c r="J26" s="52">
        <v>2</v>
      </c>
      <c r="K26" s="52"/>
      <c r="L26" s="5">
        <f t="shared" si="0"/>
        <v>300</v>
      </c>
      <c r="M26" s="5">
        <f t="shared" si="1"/>
        <v>10</v>
      </c>
      <c r="N26" s="127" t="str">
        <f t="shared" ca="1" si="2"/>
        <v/>
      </c>
      <c r="O26" s="52" t="s">
        <v>1188</v>
      </c>
      <c r="P26" s="52">
        <v>10</v>
      </c>
      <c r="Q26" s="211">
        <v>470.5</v>
      </c>
      <c r="R26" s="211">
        <v>446.2</v>
      </c>
      <c r="S26" s="52">
        <v>1</v>
      </c>
      <c r="T26" s="211">
        <v>98</v>
      </c>
      <c r="U26" s="154">
        <f t="shared" si="3"/>
        <v>10.759794729187059</v>
      </c>
      <c r="V26" s="42">
        <v>7900</v>
      </c>
      <c r="W26" s="154"/>
      <c r="X26" s="154"/>
      <c r="Y26" s="42"/>
      <c r="Z26" s="246">
        <v>1.9</v>
      </c>
      <c r="AA26" s="257">
        <v>1415.3</v>
      </c>
      <c r="AB26" s="52"/>
      <c r="AC26" s="52"/>
      <c r="AD26" s="43">
        <f t="shared" si="4"/>
        <v>1.7658329436769391</v>
      </c>
      <c r="AE26" s="43">
        <f t="shared" si="5"/>
        <v>985.66242175141804</v>
      </c>
      <c r="AF26" s="43">
        <f t="shared" si="7"/>
        <v>19.713248435028362</v>
      </c>
      <c r="AG26" s="50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</row>
    <row r="27" spans="1:54" s="56" customFormat="1" ht="13" x14ac:dyDescent="0.3">
      <c r="A27" s="59" t="s">
        <v>452</v>
      </c>
      <c r="B27" s="284" t="s">
        <v>1474</v>
      </c>
      <c r="C27" s="58" t="s">
        <v>261</v>
      </c>
      <c r="D27" s="53"/>
      <c r="E27" s="53"/>
      <c r="F27" s="211" t="s">
        <v>16</v>
      </c>
      <c r="G27" s="212">
        <v>790</v>
      </c>
      <c r="H27" s="237">
        <v>45097</v>
      </c>
      <c r="I27" s="52">
        <v>12</v>
      </c>
      <c r="J27" s="52">
        <v>2</v>
      </c>
      <c r="K27" s="52"/>
      <c r="L27" s="5">
        <f t="shared" si="0"/>
        <v>300</v>
      </c>
      <c r="M27" s="5">
        <f t="shared" si="1"/>
        <v>10</v>
      </c>
      <c r="N27" s="127" t="str">
        <f t="shared" ca="1" si="2"/>
        <v>Warning</v>
      </c>
      <c r="O27" s="52" t="s">
        <v>875</v>
      </c>
      <c r="P27" s="52">
        <v>10</v>
      </c>
      <c r="Q27" s="211">
        <v>464.5</v>
      </c>
      <c r="R27" s="211">
        <v>464.5</v>
      </c>
      <c r="S27" s="52">
        <v>1</v>
      </c>
      <c r="T27" s="211">
        <v>98</v>
      </c>
      <c r="U27" s="154">
        <f t="shared" si="3"/>
        <v>10.204081632653061</v>
      </c>
      <c r="V27" s="42">
        <v>7900</v>
      </c>
      <c r="W27" s="154"/>
      <c r="X27" s="154"/>
      <c r="Y27" s="42"/>
      <c r="Z27" s="256">
        <v>10</v>
      </c>
      <c r="AA27" s="257">
        <v>7930.5</v>
      </c>
      <c r="AB27" s="52"/>
      <c r="AC27" s="52"/>
      <c r="AD27" s="43">
        <f t="shared" si="4"/>
        <v>9.8000000000000007</v>
      </c>
      <c r="AE27" s="43">
        <f t="shared" si="5"/>
        <v>976.23100687220222</v>
      </c>
      <c r="AF27" s="43">
        <f t="shared" si="7"/>
        <v>19.524620137444046</v>
      </c>
      <c r="AG27" s="50" t="s">
        <v>1744</v>
      </c>
    </row>
    <row r="28" spans="1:54" s="302" customFormat="1" ht="13.5" customHeight="1" x14ac:dyDescent="0.3">
      <c r="A28" s="59" t="s">
        <v>459</v>
      </c>
      <c r="B28" s="284" t="s">
        <v>1475</v>
      </c>
      <c r="C28" s="58" t="s">
        <v>258</v>
      </c>
      <c r="D28" s="53"/>
      <c r="E28" s="53"/>
      <c r="F28" s="211" t="s">
        <v>16</v>
      </c>
      <c r="G28" s="212">
        <v>790</v>
      </c>
      <c r="H28" s="237">
        <v>45671</v>
      </c>
      <c r="I28" s="52">
        <v>12</v>
      </c>
      <c r="J28" s="52">
        <v>2</v>
      </c>
      <c r="K28" s="52"/>
      <c r="L28" s="5">
        <f t="shared" si="0"/>
        <v>300</v>
      </c>
      <c r="M28" s="5">
        <f t="shared" si="1"/>
        <v>10</v>
      </c>
      <c r="N28" s="127" t="str">
        <f t="shared" ca="1" si="2"/>
        <v/>
      </c>
      <c r="O28" s="52" t="s">
        <v>1188</v>
      </c>
      <c r="P28" s="52">
        <v>10</v>
      </c>
      <c r="Q28" s="211">
        <v>468.48</v>
      </c>
      <c r="R28" s="211">
        <v>446.4</v>
      </c>
      <c r="S28" s="52">
        <v>1</v>
      </c>
      <c r="T28" s="211">
        <v>99</v>
      </c>
      <c r="U28" s="154">
        <f t="shared" si="3"/>
        <v>10.600629955468666</v>
      </c>
      <c r="V28" s="42">
        <v>7900</v>
      </c>
      <c r="W28" s="154"/>
      <c r="X28" s="154"/>
      <c r="Y28" s="42"/>
      <c r="Z28" s="256">
        <v>3.1</v>
      </c>
      <c r="AA28" s="257">
        <v>2343.5</v>
      </c>
      <c r="AB28" s="52"/>
      <c r="AC28" s="52"/>
      <c r="AD28" s="43">
        <f t="shared" si="4"/>
        <v>2.9243545081967213</v>
      </c>
      <c r="AE28" s="43">
        <f t="shared" si="5"/>
        <v>985.80757903793904</v>
      </c>
      <c r="AF28" s="43">
        <f t="shared" si="7"/>
        <v>19.716151580758783</v>
      </c>
      <c r="AG28" s="50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</row>
    <row r="29" spans="1:54" s="777" customFormat="1" ht="13" x14ac:dyDescent="0.3">
      <c r="A29" s="761" t="s">
        <v>456</v>
      </c>
      <c r="B29" s="762" t="s">
        <v>1513</v>
      </c>
      <c r="C29" s="763" t="s">
        <v>332</v>
      </c>
      <c r="D29" s="764" t="s">
        <v>470</v>
      </c>
      <c r="E29" s="764"/>
      <c r="F29" s="765" t="s">
        <v>16</v>
      </c>
      <c r="G29" s="766">
        <v>790</v>
      </c>
      <c r="H29" s="767">
        <v>45671</v>
      </c>
      <c r="I29" s="768">
        <v>12</v>
      </c>
      <c r="J29" s="769">
        <v>2</v>
      </c>
      <c r="K29" s="768"/>
      <c r="L29" s="770">
        <f t="shared" si="0"/>
        <v>300</v>
      </c>
      <c r="M29" s="770">
        <f t="shared" si="1"/>
        <v>10</v>
      </c>
      <c r="N29" s="771" t="str">
        <f t="shared" ca="1" si="2"/>
        <v/>
      </c>
      <c r="O29" s="769" t="s">
        <v>1689</v>
      </c>
      <c r="P29" s="769">
        <v>10</v>
      </c>
      <c r="Q29" s="768">
        <v>312.36</v>
      </c>
      <c r="R29" s="768">
        <v>312.36</v>
      </c>
      <c r="S29" s="769">
        <v>1</v>
      </c>
      <c r="T29" s="772">
        <v>98</v>
      </c>
      <c r="U29" s="773">
        <f t="shared" si="3"/>
        <v>10.204081632653061</v>
      </c>
      <c r="V29" s="774">
        <v>7900</v>
      </c>
      <c r="W29" s="773">
        <v>9.27</v>
      </c>
      <c r="X29" s="773">
        <v>1.1000000000000001</v>
      </c>
      <c r="Y29" s="774">
        <v>10</v>
      </c>
      <c r="Z29" s="775">
        <v>15.9</v>
      </c>
      <c r="AA29" s="768">
        <v>12339</v>
      </c>
      <c r="AB29" s="768">
        <v>10</v>
      </c>
      <c r="AC29" s="768">
        <v>10</v>
      </c>
      <c r="AD29" s="775">
        <f t="shared" si="4"/>
        <v>15.582000000000001</v>
      </c>
      <c r="AE29" s="775">
        <f t="shared" si="5"/>
        <v>997.63189885728184</v>
      </c>
      <c r="AF29" s="775">
        <f t="shared" si="7"/>
        <v>19.952637977145638</v>
      </c>
      <c r="AG29" s="776"/>
    </row>
    <row r="30" spans="1:54" s="777" customFormat="1" ht="13" x14ac:dyDescent="0.3">
      <c r="A30" s="761" t="s">
        <v>1135</v>
      </c>
      <c r="B30" s="762" t="s">
        <v>1466</v>
      </c>
      <c r="C30" s="778" t="s">
        <v>1507</v>
      </c>
      <c r="D30" s="779"/>
      <c r="E30" s="779"/>
      <c r="F30" s="765" t="s">
        <v>16</v>
      </c>
      <c r="G30" s="766">
        <v>790</v>
      </c>
      <c r="H30" s="767">
        <v>45672</v>
      </c>
      <c r="I30" s="769">
        <v>12</v>
      </c>
      <c r="J30" s="769">
        <v>2</v>
      </c>
      <c r="K30" s="769" t="s">
        <v>1186</v>
      </c>
      <c r="L30" s="770">
        <f t="shared" si="0"/>
        <v>300</v>
      </c>
      <c r="M30" s="770">
        <f t="shared" si="1"/>
        <v>10</v>
      </c>
      <c r="N30" s="771" t="str">
        <f t="shared" ca="1" si="2"/>
        <v/>
      </c>
      <c r="O30" s="769" t="s">
        <v>1689</v>
      </c>
      <c r="P30" s="769">
        <v>10</v>
      </c>
      <c r="Q30" s="765">
        <v>242.31</v>
      </c>
      <c r="R30" s="765">
        <v>242.31</v>
      </c>
      <c r="S30" s="769">
        <v>1</v>
      </c>
      <c r="T30" s="765">
        <v>98</v>
      </c>
      <c r="U30" s="773">
        <f t="shared" si="3"/>
        <v>10.204081632653061</v>
      </c>
      <c r="V30" s="774">
        <v>7900</v>
      </c>
      <c r="W30" s="773"/>
      <c r="X30" s="773"/>
      <c r="Y30" s="774"/>
      <c r="Z30" s="773">
        <v>10.199999999999999</v>
      </c>
      <c r="AA30" s="769">
        <v>7940.7</v>
      </c>
      <c r="AB30" s="769"/>
      <c r="AC30" s="769"/>
      <c r="AD30" s="775">
        <f t="shared" si="4"/>
        <v>9.9959999999999987</v>
      </c>
      <c r="AE30" s="775">
        <f t="shared" si="5"/>
        <v>994.47655748233774</v>
      </c>
      <c r="AF30" s="775">
        <f t="shared" si="7"/>
        <v>19.889531149646757</v>
      </c>
      <c r="AG30" s="776"/>
    </row>
    <row r="31" spans="1:54" s="777" customFormat="1" ht="13" x14ac:dyDescent="0.3">
      <c r="A31" s="761" t="s">
        <v>1136</v>
      </c>
      <c r="B31" s="762" t="s">
        <v>1467</v>
      </c>
      <c r="C31" s="778" t="s">
        <v>1508</v>
      </c>
      <c r="D31" s="779"/>
      <c r="E31" s="779"/>
      <c r="F31" s="765" t="s">
        <v>16</v>
      </c>
      <c r="G31" s="766">
        <v>790</v>
      </c>
      <c r="H31" s="767">
        <v>45672</v>
      </c>
      <c r="I31" s="769">
        <v>12</v>
      </c>
      <c r="J31" s="769">
        <v>2</v>
      </c>
      <c r="K31" s="769" t="s">
        <v>1186</v>
      </c>
      <c r="L31" s="770">
        <v>300</v>
      </c>
      <c r="M31" s="770">
        <v>10</v>
      </c>
      <c r="N31" s="771" t="str">
        <f t="shared" ca="1" si="2"/>
        <v/>
      </c>
      <c r="O31" s="769" t="s">
        <v>1689</v>
      </c>
      <c r="P31" s="769">
        <v>10</v>
      </c>
      <c r="Q31" s="765">
        <v>250.27</v>
      </c>
      <c r="R31" s="765">
        <v>250.27</v>
      </c>
      <c r="S31" s="769">
        <v>1</v>
      </c>
      <c r="T31" s="765">
        <v>98</v>
      </c>
      <c r="U31" s="773">
        <f t="shared" si="3"/>
        <v>10.204081632653061</v>
      </c>
      <c r="V31" s="774">
        <v>7900</v>
      </c>
      <c r="W31" s="773"/>
      <c r="X31" s="773"/>
      <c r="Y31" s="774"/>
      <c r="Z31" s="773">
        <v>3.5</v>
      </c>
      <c r="AA31" s="769">
        <v>2781.1</v>
      </c>
      <c r="AB31" s="769"/>
      <c r="AC31" s="769"/>
      <c r="AD31" s="775">
        <f t="shared" si="4"/>
        <v>3.43</v>
      </c>
      <c r="AE31" s="775">
        <f t="shared" si="5"/>
        <v>974.32670526050867</v>
      </c>
      <c r="AF31" s="775">
        <f t="shared" si="7"/>
        <v>19.486534105210175</v>
      </c>
      <c r="AG31" s="776"/>
    </row>
    <row r="32" spans="1:54" s="777" customFormat="1" ht="13" x14ac:dyDescent="0.3">
      <c r="A32" s="761" t="s">
        <v>1138</v>
      </c>
      <c r="B32" s="762" t="s">
        <v>1469</v>
      </c>
      <c r="C32" s="778" t="s">
        <v>1510</v>
      </c>
      <c r="D32" s="779"/>
      <c r="E32" s="779"/>
      <c r="F32" s="765" t="s">
        <v>16</v>
      </c>
      <c r="G32" s="766">
        <v>790</v>
      </c>
      <c r="H32" s="767">
        <v>45671</v>
      </c>
      <c r="I32" s="769">
        <v>12</v>
      </c>
      <c r="J32" s="769">
        <v>2</v>
      </c>
      <c r="K32" s="769" t="s">
        <v>1186</v>
      </c>
      <c r="L32" s="770">
        <v>300</v>
      </c>
      <c r="M32" s="770">
        <v>10</v>
      </c>
      <c r="N32" s="771" t="str">
        <f t="shared" ca="1" si="2"/>
        <v/>
      </c>
      <c r="O32" s="769" t="s">
        <v>2075</v>
      </c>
      <c r="P32" s="769">
        <v>10</v>
      </c>
      <c r="Q32" s="765">
        <v>336.23</v>
      </c>
      <c r="R32" s="765">
        <v>336.23</v>
      </c>
      <c r="S32" s="769">
        <v>1</v>
      </c>
      <c r="T32" s="765">
        <v>99</v>
      </c>
      <c r="U32" s="773">
        <f t="shared" si="3"/>
        <v>10.1010101010101</v>
      </c>
      <c r="V32" s="774">
        <v>7900</v>
      </c>
      <c r="W32" s="773"/>
      <c r="X32" s="773"/>
      <c r="Y32" s="774"/>
      <c r="Z32" s="775">
        <v>10.8</v>
      </c>
      <c r="AA32" s="769">
        <v>8429.2999999999993</v>
      </c>
      <c r="AB32" s="769"/>
      <c r="AC32" s="769"/>
      <c r="AD32" s="775">
        <f t="shared" si="4"/>
        <v>10.692000000000002</v>
      </c>
      <c r="AE32" s="775">
        <f t="shared" si="5"/>
        <v>1002.0618556701035</v>
      </c>
      <c r="AF32" s="775">
        <f t="shared" si="7"/>
        <v>20.041237113402069</v>
      </c>
      <c r="AG32" s="776"/>
    </row>
    <row r="33" spans="1:54" s="777" customFormat="1" ht="13" x14ac:dyDescent="0.3">
      <c r="A33" s="761" t="s">
        <v>1137</v>
      </c>
      <c r="B33" s="762" t="s">
        <v>1468</v>
      </c>
      <c r="C33" s="778" t="s">
        <v>1509</v>
      </c>
      <c r="D33" s="779"/>
      <c r="E33" s="779"/>
      <c r="F33" s="765" t="s">
        <v>16</v>
      </c>
      <c r="G33" s="766">
        <v>790</v>
      </c>
      <c r="H33" s="767">
        <v>45672</v>
      </c>
      <c r="I33" s="769">
        <v>12</v>
      </c>
      <c r="J33" s="769">
        <v>2</v>
      </c>
      <c r="K33" s="769" t="s">
        <v>1186</v>
      </c>
      <c r="L33" s="770">
        <v>300</v>
      </c>
      <c r="M33" s="770">
        <v>10</v>
      </c>
      <c r="N33" s="771" t="str">
        <f t="shared" ca="1" si="2"/>
        <v/>
      </c>
      <c r="O33" s="769" t="s">
        <v>1689</v>
      </c>
      <c r="P33" s="769">
        <v>10</v>
      </c>
      <c r="Q33" s="765">
        <v>200.23</v>
      </c>
      <c r="R33" s="765">
        <v>200.23</v>
      </c>
      <c r="S33" s="769">
        <v>1</v>
      </c>
      <c r="T33" s="765">
        <v>98</v>
      </c>
      <c r="U33" s="773">
        <f t="shared" si="3"/>
        <v>10.204081632653061</v>
      </c>
      <c r="V33" s="774">
        <v>7900</v>
      </c>
      <c r="W33" s="773"/>
      <c r="X33" s="773"/>
      <c r="Y33" s="774"/>
      <c r="Z33" s="773">
        <v>10.5</v>
      </c>
      <c r="AA33" s="769">
        <v>8134.3</v>
      </c>
      <c r="AB33" s="769"/>
      <c r="AC33" s="769"/>
      <c r="AD33" s="775">
        <f t="shared" si="4"/>
        <v>10.29</v>
      </c>
      <c r="AE33" s="775">
        <f t="shared" si="5"/>
        <v>999.36073171631233</v>
      </c>
      <c r="AF33" s="775">
        <f t="shared" si="7"/>
        <v>19.987214634326246</v>
      </c>
      <c r="AG33" s="776"/>
    </row>
    <row r="34" spans="1:54" s="777" customFormat="1" ht="13" x14ac:dyDescent="0.3">
      <c r="A34" s="761" t="s">
        <v>466</v>
      </c>
      <c r="B34" s="762" t="s">
        <v>1445</v>
      </c>
      <c r="C34" s="778" t="s">
        <v>262</v>
      </c>
      <c r="D34" s="779"/>
      <c r="E34" s="779"/>
      <c r="F34" s="765" t="s">
        <v>16</v>
      </c>
      <c r="G34" s="766">
        <v>790</v>
      </c>
      <c r="H34" s="767">
        <v>45671</v>
      </c>
      <c r="I34" s="769">
        <v>12</v>
      </c>
      <c r="J34" s="769">
        <v>2</v>
      </c>
      <c r="K34" s="769"/>
      <c r="L34" s="770">
        <f t="shared" ref="L34:L55" si="8">M34*30</f>
        <v>300</v>
      </c>
      <c r="M34" s="770">
        <f t="shared" ref="M34:M44" si="9">I34-J34</f>
        <v>10</v>
      </c>
      <c r="N34" s="771" t="str">
        <f t="shared" ca="1" si="2"/>
        <v/>
      </c>
      <c r="O34" s="769" t="s">
        <v>1689</v>
      </c>
      <c r="P34" s="769">
        <v>10</v>
      </c>
      <c r="Q34" s="765">
        <v>228.29</v>
      </c>
      <c r="R34" s="765">
        <v>228.29</v>
      </c>
      <c r="S34" s="769">
        <v>1</v>
      </c>
      <c r="T34" s="765">
        <v>99.8</v>
      </c>
      <c r="U34" s="773">
        <f t="shared" si="3"/>
        <v>10.020040080160321</v>
      </c>
      <c r="V34" s="774">
        <v>7900</v>
      </c>
      <c r="W34" s="773"/>
      <c r="X34" s="773"/>
      <c r="Y34" s="774"/>
      <c r="Z34" s="773">
        <v>12.1</v>
      </c>
      <c r="AA34" s="769">
        <v>9527.1</v>
      </c>
      <c r="AB34" s="769"/>
      <c r="AC34" s="769"/>
      <c r="AD34" s="775">
        <f t="shared" si="4"/>
        <v>12.075799999999999</v>
      </c>
      <c r="AE34" s="775">
        <f t="shared" si="5"/>
        <v>1001.3416464611477</v>
      </c>
      <c r="AF34" s="775">
        <f t="shared" si="7"/>
        <v>20.026832929222955</v>
      </c>
      <c r="AG34" s="776"/>
    </row>
    <row r="35" spans="1:54" s="777" customFormat="1" ht="13" x14ac:dyDescent="0.3">
      <c r="A35" s="761" t="s">
        <v>1139</v>
      </c>
      <c r="B35" s="762" t="s">
        <v>1470</v>
      </c>
      <c r="C35" s="778" t="s">
        <v>1511</v>
      </c>
      <c r="D35" s="779"/>
      <c r="E35" s="779"/>
      <c r="F35" s="765" t="s">
        <v>16</v>
      </c>
      <c r="G35" s="766">
        <v>790</v>
      </c>
      <c r="H35" s="767">
        <v>45672</v>
      </c>
      <c r="I35" s="769">
        <v>12</v>
      </c>
      <c r="J35" s="769">
        <v>2</v>
      </c>
      <c r="K35" s="769"/>
      <c r="L35" s="770">
        <f t="shared" si="8"/>
        <v>300</v>
      </c>
      <c r="M35" s="770">
        <f t="shared" si="9"/>
        <v>10</v>
      </c>
      <c r="N35" s="771" t="str">
        <f t="shared" ca="1" si="2"/>
        <v/>
      </c>
      <c r="O35" s="769" t="s">
        <v>1689</v>
      </c>
      <c r="P35" s="769">
        <v>10</v>
      </c>
      <c r="Q35" s="765">
        <v>543.87</v>
      </c>
      <c r="R35" s="765">
        <v>543.87</v>
      </c>
      <c r="S35" s="769">
        <v>1</v>
      </c>
      <c r="T35" s="765">
        <v>97</v>
      </c>
      <c r="U35" s="773">
        <f t="shared" si="3"/>
        <v>10.309278350515465</v>
      </c>
      <c r="V35" s="774">
        <v>7900</v>
      </c>
      <c r="W35" s="773"/>
      <c r="X35" s="773"/>
      <c r="Y35" s="774"/>
      <c r="Z35" s="775">
        <v>10.1</v>
      </c>
      <c r="AA35" s="769">
        <v>7740</v>
      </c>
      <c r="AB35" s="769"/>
      <c r="AC35" s="769"/>
      <c r="AD35" s="775">
        <f t="shared" si="4"/>
        <v>9.7970000000000006</v>
      </c>
      <c r="AE35" s="775">
        <f t="shared" si="5"/>
        <v>999.95219638242895</v>
      </c>
      <c r="AF35" s="775">
        <f t="shared" si="7"/>
        <v>19.999043927648579</v>
      </c>
      <c r="AG35" s="776"/>
    </row>
    <row r="36" spans="1:54" s="777" customFormat="1" ht="13" x14ac:dyDescent="0.3">
      <c r="A36" s="761" t="s">
        <v>1075</v>
      </c>
      <c r="B36" s="762" t="s">
        <v>1446</v>
      </c>
      <c r="C36" s="778" t="s">
        <v>264</v>
      </c>
      <c r="D36" s="779"/>
      <c r="E36" s="779"/>
      <c r="F36" s="765" t="s">
        <v>16</v>
      </c>
      <c r="G36" s="766">
        <v>790</v>
      </c>
      <c r="H36" s="767">
        <v>45547</v>
      </c>
      <c r="I36" s="769">
        <v>12</v>
      </c>
      <c r="J36" s="769">
        <v>2</v>
      </c>
      <c r="K36" s="769"/>
      <c r="L36" s="770">
        <f t="shared" si="8"/>
        <v>300</v>
      </c>
      <c r="M36" s="770">
        <f t="shared" si="9"/>
        <v>10</v>
      </c>
      <c r="N36" s="771" t="str">
        <f t="shared" ca="1" si="2"/>
        <v/>
      </c>
      <c r="O36" s="769" t="s">
        <v>1526</v>
      </c>
      <c r="P36" s="769">
        <v>10</v>
      </c>
      <c r="Q36" s="765">
        <v>194.19</v>
      </c>
      <c r="R36" s="765">
        <v>194.19</v>
      </c>
      <c r="S36" s="769">
        <v>1</v>
      </c>
      <c r="T36" s="765">
        <v>100</v>
      </c>
      <c r="U36" s="773">
        <f t="shared" si="3"/>
        <v>10</v>
      </c>
      <c r="V36" s="774">
        <v>7900</v>
      </c>
      <c r="W36" s="773"/>
      <c r="X36" s="773"/>
      <c r="Y36" s="774"/>
      <c r="Z36" s="773">
        <v>10.6</v>
      </c>
      <c r="AA36" s="769">
        <v>7925.1</v>
      </c>
      <c r="AB36" s="769"/>
      <c r="AC36" s="769"/>
      <c r="AD36" s="775">
        <f t="shared" si="4"/>
        <v>10.6</v>
      </c>
      <c r="AE36" s="775">
        <f t="shared" si="5"/>
        <v>1056.6428183871496</v>
      </c>
      <c r="AF36" s="775">
        <f t="shared" si="7"/>
        <v>21.132856367742995</v>
      </c>
      <c r="AG36" s="776"/>
    </row>
    <row r="37" spans="1:54" s="777" customFormat="1" ht="13" x14ac:dyDescent="0.3">
      <c r="A37" s="761" t="s">
        <v>1076</v>
      </c>
      <c r="B37" s="762" t="s">
        <v>1447</v>
      </c>
      <c r="C37" s="778" t="s">
        <v>2050</v>
      </c>
      <c r="D37" s="779"/>
      <c r="E37" s="779"/>
      <c r="F37" s="765" t="s">
        <v>16</v>
      </c>
      <c r="G37" s="766">
        <v>790</v>
      </c>
      <c r="H37" s="767">
        <v>45671</v>
      </c>
      <c r="I37" s="769">
        <v>12</v>
      </c>
      <c r="J37" s="769">
        <v>2</v>
      </c>
      <c r="K37" s="769"/>
      <c r="L37" s="770">
        <f t="shared" si="8"/>
        <v>300</v>
      </c>
      <c r="M37" s="770">
        <f t="shared" si="9"/>
        <v>10</v>
      </c>
      <c r="N37" s="771" t="str">
        <f t="shared" ca="1" si="2"/>
        <v/>
      </c>
      <c r="O37" s="769" t="s">
        <v>1188</v>
      </c>
      <c r="P37" s="769">
        <v>10</v>
      </c>
      <c r="Q37" s="765">
        <v>268.35000000000002</v>
      </c>
      <c r="R37" s="765">
        <v>268.35000000000002</v>
      </c>
      <c r="S37" s="769">
        <v>1</v>
      </c>
      <c r="T37" s="765">
        <v>97</v>
      </c>
      <c r="U37" s="773">
        <f t="shared" si="3"/>
        <v>10.309278350515463</v>
      </c>
      <c r="V37" s="774">
        <v>7900</v>
      </c>
      <c r="W37" s="773"/>
      <c r="X37" s="773"/>
      <c r="Y37" s="774"/>
      <c r="Z37" s="775">
        <v>10.3</v>
      </c>
      <c r="AA37" s="769">
        <v>7964.5</v>
      </c>
      <c r="AB37" s="769"/>
      <c r="AC37" s="769"/>
      <c r="AD37" s="775">
        <f t="shared" si="4"/>
        <v>9.9909999999999997</v>
      </c>
      <c r="AE37" s="775">
        <f t="shared" si="5"/>
        <v>991.00885177977273</v>
      </c>
      <c r="AF37" s="775">
        <f t="shared" si="7"/>
        <v>19.820177035595457</v>
      </c>
      <c r="AG37" s="776"/>
    </row>
    <row r="38" spans="1:54" s="777" customFormat="1" ht="13" x14ac:dyDescent="0.3">
      <c r="A38" s="761" t="s">
        <v>1077</v>
      </c>
      <c r="B38" s="762" t="s">
        <v>1448</v>
      </c>
      <c r="C38" s="778" t="s">
        <v>323</v>
      </c>
      <c r="D38" s="779"/>
      <c r="E38" s="779"/>
      <c r="F38" s="765" t="s">
        <v>16</v>
      </c>
      <c r="G38" s="766">
        <v>790</v>
      </c>
      <c r="H38" s="767">
        <v>45671</v>
      </c>
      <c r="I38" s="769">
        <v>12</v>
      </c>
      <c r="J38" s="769">
        <v>2</v>
      </c>
      <c r="K38" s="769"/>
      <c r="L38" s="770">
        <f t="shared" si="8"/>
        <v>300</v>
      </c>
      <c r="M38" s="770">
        <f t="shared" si="9"/>
        <v>10</v>
      </c>
      <c r="N38" s="771" t="str">
        <f t="shared" ca="1" si="2"/>
        <v/>
      </c>
      <c r="O38" s="769" t="s">
        <v>1188</v>
      </c>
      <c r="P38" s="769">
        <v>10</v>
      </c>
      <c r="Q38" s="765">
        <v>272.38</v>
      </c>
      <c r="R38" s="765">
        <v>272.38</v>
      </c>
      <c r="S38" s="769">
        <v>1</v>
      </c>
      <c r="T38" s="765">
        <v>95.4</v>
      </c>
      <c r="U38" s="773">
        <f t="shared" si="3"/>
        <v>10.482180293501049</v>
      </c>
      <c r="V38" s="774">
        <v>7900</v>
      </c>
      <c r="W38" s="773"/>
      <c r="X38" s="773"/>
      <c r="Y38" s="774"/>
      <c r="Z38" s="773">
        <v>17.2</v>
      </c>
      <c r="AA38" s="769">
        <v>12959.8</v>
      </c>
      <c r="AB38" s="769"/>
      <c r="AC38" s="769"/>
      <c r="AD38" s="775">
        <f t="shared" si="4"/>
        <v>16.408800000000003</v>
      </c>
      <c r="AE38" s="775">
        <f t="shared" si="5"/>
        <v>1000.2432136298403</v>
      </c>
      <c r="AF38" s="775">
        <f t="shared" si="7"/>
        <v>20.004864272596809</v>
      </c>
      <c r="AG38" s="776"/>
    </row>
    <row r="39" spans="1:54" s="777" customFormat="1" ht="13" x14ac:dyDescent="0.3">
      <c r="A39" s="761" t="s">
        <v>455</v>
      </c>
      <c r="B39" s="762" t="s">
        <v>1471</v>
      </c>
      <c r="C39" s="780" t="s">
        <v>347</v>
      </c>
      <c r="D39" s="781"/>
      <c r="E39" s="781"/>
      <c r="F39" s="765" t="s">
        <v>16</v>
      </c>
      <c r="G39" s="766">
        <v>790</v>
      </c>
      <c r="H39" s="767">
        <v>45408</v>
      </c>
      <c r="I39" s="769">
        <v>12</v>
      </c>
      <c r="J39" s="769">
        <v>2</v>
      </c>
      <c r="K39" s="769"/>
      <c r="L39" s="770">
        <f t="shared" si="8"/>
        <v>300</v>
      </c>
      <c r="M39" s="770">
        <f t="shared" si="9"/>
        <v>10</v>
      </c>
      <c r="N39" s="771" t="str">
        <f t="shared" ca="1" si="2"/>
        <v/>
      </c>
      <c r="O39" s="769" t="s">
        <v>1969</v>
      </c>
      <c r="P39" s="769">
        <v>10</v>
      </c>
      <c r="Q39" s="769">
        <v>123.15</v>
      </c>
      <c r="R39" s="769">
        <v>123.15</v>
      </c>
      <c r="S39" s="769">
        <v>1</v>
      </c>
      <c r="T39" s="769">
        <v>99.8</v>
      </c>
      <c r="U39" s="773">
        <f t="shared" si="3"/>
        <v>10.020040080160321</v>
      </c>
      <c r="V39" s="774">
        <v>7900</v>
      </c>
      <c r="W39" s="773"/>
      <c r="X39" s="773"/>
      <c r="Y39" s="774"/>
      <c r="Z39" s="782">
        <v>9.9</v>
      </c>
      <c r="AA39" s="769">
        <v>7905</v>
      </c>
      <c r="AB39" s="769"/>
      <c r="AC39" s="769"/>
      <c r="AD39" s="775">
        <f t="shared" si="4"/>
        <v>9.8802000000000003</v>
      </c>
      <c r="AE39" s="775">
        <f t="shared" si="5"/>
        <v>987.39506641366233</v>
      </c>
      <c r="AF39" s="775">
        <f t="shared" si="7"/>
        <v>19.747901328273247</v>
      </c>
      <c r="AG39" s="776"/>
    </row>
    <row r="40" spans="1:54" s="777" customFormat="1" ht="13.5" customHeight="1" x14ac:dyDescent="0.3">
      <c r="A40" s="761" t="s">
        <v>461</v>
      </c>
      <c r="B40" s="762" t="s">
        <v>1482</v>
      </c>
      <c r="C40" s="780" t="s">
        <v>1617</v>
      </c>
      <c r="D40" s="781"/>
      <c r="E40" s="781"/>
      <c r="F40" s="765" t="s">
        <v>16</v>
      </c>
      <c r="G40" s="766">
        <v>790</v>
      </c>
      <c r="H40" s="767">
        <v>45672</v>
      </c>
      <c r="I40" s="769">
        <v>12</v>
      </c>
      <c r="J40" s="769">
        <v>2</v>
      </c>
      <c r="K40" s="769"/>
      <c r="L40" s="770">
        <f t="shared" si="8"/>
        <v>300</v>
      </c>
      <c r="M40" s="770">
        <f t="shared" si="9"/>
        <v>10</v>
      </c>
      <c r="N40" s="771" t="str">
        <f t="shared" ca="1" si="2"/>
        <v/>
      </c>
      <c r="O40" s="769" t="s">
        <v>1689</v>
      </c>
      <c r="P40" s="769">
        <v>10</v>
      </c>
      <c r="Q40" s="783">
        <v>300.43</v>
      </c>
      <c r="R40" s="783">
        <v>300.43</v>
      </c>
      <c r="S40" s="769">
        <v>1</v>
      </c>
      <c r="T40" s="783">
        <v>98.8</v>
      </c>
      <c r="U40" s="773">
        <f t="shared" si="3"/>
        <v>10.121457489878543</v>
      </c>
      <c r="V40" s="774">
        <v>7900</v>
      </c>
      <c r="W40" s="773"/>
      <c r="X40" s="773"/>
      <c r="Y40" s="774"/>
      <c r="Z40" s="782" t="s">
        <v>331</v>
      </c>
      <c r="AA40" s="769" t="s">
        <v>331</v>
      </c>
      <c r="AB40" s="769"/>
      <c r="AC40" s="769"/>
      <c r="AD40" s="775" t="e">
        <f t="shared" si="4"/>
        <v>#VALUE!</v>
      </c>
      <c r="AE40" s="775">
        <v>100</v>
      </c>
      <c r="AF40" s="775">
        <f t="shared" si="7"/>
        <v>2</v>
      </c>
      <c r="AG40" s="776" t="s">
        <v>2077</v>
      </c>
    </row>
    <row r="41" spans="1:54" s="777" customFormat="1" ht="13" x14ac:dyDescent="0.3">
      <c r="A41" s="761" t="s">
        <v>1088</v>
      </c>
      <c r="B41" s="762" t="s">
        <v>1487</v>
      </c>
      <c r="C41" s="780" t="s">
        <v>1089</v>
      </c>
      <c r="D41" s="781"/>
      <c r="E41" s="781"/>
      <c r="F41" s="765" t="s">
        <v>16</v>
      </c>
      <c r="G41" s="766">
        <v>790</v>
      </c>
      <c r="H41" s="767">
        <v>45301</v>
      </c>
      <c r="I41" s="769">
        <v>12</v>
      </c>
      <c r="J41" s="769">
        <v>2</v>
      </c>
      <c r="K41" s="769"/>
      <c r="L41" s="770">
        <f t="shared" si="8"/>
        <v>300</v>
      </c>
      <c r="M41" s="770">
        <f t="shared" si="9"/>
        <v>10</v>
      </c>
      <c r="N41" s="771" t="str">
        <f t="shared" ca="1" si="2"/>
        <v>Warning</v>
      </c>
      <c r="O41" s="769" t="s">
        <v>1696</v>
      </c>
      <c r="P41" s="769">
        <v>10</v>
      </c>
      <c r="Q41" s="783">
        <v>306.58999999999997</v>
      </c>
      <c r="R41" s="783">
        <v>306.58999999999997</v>
      </c>
      <c r="S41" s="769">
        <v>1</v>
      </c>
      <c r="T41" s="769">
        <v>97</v>
      </c>
      <c r="U41" s="773">
        <f t="shared" si="3"/>
        <v>10.309278350515461</v>
      </c>
      <c r="V41" s="774">
        <v>7900</v>
      </c>
      <c r="W41" s="773"/>
      <c r="X41" s="773"/>
      <c r="Y41" s="774"/>
      <c r="Z41" s="773" t="s">
        <v>1934</v>
      </c>
      <c r="AA41" s="765" t="s">
        <v>331</v>
      </c>
      <c r="AB41" s="769"/>
      <c r="AC41" s="765"/>
      <c r="AD41" s="775" t="e">
        <f t="shared" si="4"/>
        <v>#VALUE!</v>
      </c>
      <c r="AE41" s="775">
        <v>100</v>
      </c>
      <c r="AF41" s="775">
        <f t="shared" si="7"/>
        <v>2</v>
      </c>
      <c r="AG41" s="776" t="s">
        <v>1935</v>
      </c>
    </row>
    <row r="42" spans="1:54" s="777" customFormat="1" ht="13" x14ac:dyDescent="0.3">
      <c r="A42" s="761" t="s">
        <v>910</v>
      </c>
      <c r="B42" s="762" t="s">
        <v>1486</v>
      </c>
      <c r="C42" s="780" t="s">
        <v>2065</v>
      </c>
      <c r="D42" s="781"/>
      <c r="E42" s="781"/>
      <c r="F42" s="765" t="s">
        <v>16</v>
      </c>
      <c r="G42" s="766">
        <v>790</v>
      </c>
      <c r="H42" s="767">
        <v>45671</v>
      </c>
      <c r="I42" s="769">
        <v>12</v>
      </c>
      <c r="J42" s="769">
        <v>2</v>
      </c>
      <c r="K42" s="769"/>
      <c r="L42" s="770">
        <f t="shared" si="8"/>
        <v>300</v>
      </c>
      <c r="M42" s="770">
        <f t="shared" si="9"/>
        <v>10</v>
      </c>
      <c r="N42" s="771" t="str">
        <f t="shared" ca="1" si="2"/>
        <v/>
      </c>
      <c r="O42" s="769" t="s">
        <v>2075</v>
      </c>
      <c r="P42" s="769">
        <v>10</v>
      </c>
      <c r="Q42" s="769"/>
      <c r="R42" s="769"/>
      <c r="S42" s="769">
        <v>1</v>
      </c>
      <c r="T42" s="769">
        <v>100</v>
      </c>
      <c r="U42" s="773">
        <v>10</v>
      </c>
      <c r="V42" s="774">
        <v>7900</v>
      </c>
      <c r="W42" s="773"/>
      <c r="X42" s="773"/>
      <c r="Y42" s="774"/>
      <c r="Z42" s="773">
        <v>1</v>
      </c>
      <c r="AA42" s="769">
        <v>798.7</v>
      </c>
      <c r="AB42" s="769"/>
      <c r="AC42" s="769"/>
      <c r="AD42" s="775"/>
      <c r="AE42" s="775">
        <v>100</v>
      </c>
      <c r="AF42" s="775"/>
      <c r="AG42" s="776" t="s">
        <v>1933</v>
      </c>
    </row>
    <row r="43" spans="1:54" s="777" customFormat="1" ht="13" x14ac:dyDescent="0.3">
      <c r="A43" s="761" t="s">
        <v>909</v>
      </c>
      <c r="B43" s="762" t="s">
        <v>1478</v>
      </c>
      <c r="C43" s="780" t="s">
        <v>337</v>
      </c>
      <c r="D43" s="781"/>
      <c r="E43" s="781"/>
      <c r="F43" s="765" t="s">
        <v>16</v>
      </c>
      <c r="G43" s="766">
        <v>790</v>
      </c>
      <c r="H43" s="767">
        <v>44484</v>
      </c>
      <c r="I43" s="769">
        <v>12</v>
      </c>
      <c r="J43" s="769">
        <v>2</v>
      </c>
      <c r="K43" s="769"/>
      <c r="L43" s="770">
        <f t="shared" si="8"/>
        <v>300</v>
      </c>
      <c r="M43" s="770">
        <f t="shared" si="9"/>
        <v>10</v>
      </c>
      <c r="N43" s="771" t="str">
        <f t="shared" ca="1" si="2"/>
        <v>Warning</v>
      </c>
      <c r="O43" s="769" t="s">
        <v>649</v>
      </c>
      <c r="P43" s="769">
        <v>10</v>
      </c>
      <c r="Q43" s="783">
        <v>197.19</v>
      </c>
      <c r="R43" s="783">
        <v>197.19</v>
      </c>
      <c r="S43" s="769">
        <v>1</v>
      </c>
      <c r="T43" s="783">
        <v>100</v>
      </c>
      <c r="U43" s="773">
        <f>(P43*1000*Q43*100*1000)/(1000*1000*R43*T43)</f>
        <v>10</v>
      </c>
      <c r="V43" s="774">
        <v>7900</v>
      </c>
      <c r="W43" s="773"/>
      <c r="X43" s="773"/>
      <c r="Y43" s="774"/>
      <c r="Z43" s="773">
        <v>5</v>
      </c>
      <c r="AA43" s="784">
        <v>3863.6</v>
      </c>
      <c r="AB43" s="769"/>
      <c r="AC43" s="769"/>
      <c r="AD43" s="785" t="s">
        <v>331</v>
      </c>
      <c r="AE43" s="775">
        <v>1000</v>
      </c>
      <c r="AF43" s="775"/>
      <c r="AG43" s="776" t="s">
        <v>1725</v>
      </c>
    </row>
    <row r="44" spans="1:54" s="777" customFormat="1" ht="13" x14ac:dyDescent="0.3">
      <c r="A44" s="761" t="s">
        <v>908</v>
      </c>
      <c r="B44" s="762" t="s">
        <v>1481</v>
      </c>
      <c r="C44" s="780" t="s">
        <v>338</v>
      </c>
      <c r="D44" s="781"/>
      <c r="E44" s="781"/>
      <c r="F44" s="765" t="s">
        <v>16</v>
      </c>
      <c r="G44" s="766">
        <v>790</v>
      </c>
      <c r="H44" s="767">
        <v>44484</v>
      </c>
      <c r="I44" s="769">
        <v>12</v>
      </c>
      <c r="J44" s="769">
        <v>2</v>
      </c>
      <c r="K44" s="769"/>
      <c r="L44" s="770">
        <f t="shared" si="8"/>
        <v>300</v>
      </c>
      <c r="M44" s="770">
        <f t="shared" si="9"/>
        <v>10</v>
      </c>
      <c r="N44" s="771" t="str">
        <f t="shared" ca="1" si="2"/>
        <v>Warning</v>
      </c>
      <c r="O44" s="769" t="s">
        <v>335</v>
      </c>
      <c r="P44" s="769">
        <v>10</v>
      </c>
      <c r="Q44" s="783">
        <v>172.13</v>
      </c>
      <c r="R44" s="783">
        <v>172.13</v>
      </c>
      <c r="S44" s="769">
        <v>1</v>
      </c>
      <c r="T44" s="783">
        <v>99.9</v>
      </c>
      <c r="U44" s="773">
        <f>(P44*1000*Q44*100*1000)/(1000*1000*R44*T44)</f>
        <v>10.01001001001001</v>
      </c>
      <c r="V44" s="774">
        <v>7900</v>
      </c>
      <c r="W44" s="773"/>
      <c r="X44" s="773"/>
      <c r="Y44" s="774"/>
      <c r="Z44" s="773">
        <v>10.01</v>
      </c>
      <c r="AA44" s="784" t="s">
        <v>331</v>
      </c>
      <c r="AB44" s="769"/>
      <c r="AC44" s="769"/>
      <c r="AD44" s="785" t="s">
        <v>331</v>
      </c>
      <c r="AE44" s="775">
        <v>50</v>
      </c>
      <c r="AF44" s="775">
        <f t="shared" ref="AF44:AF55" si="10">(0.2*AE44)/10</f>
        <v>1</v>
      </c>
      <c r="AG44" s="776" t="s">
        <v>1725</v>
      </c>
    </row>
    <row r="45" spans="1:54" s="777" customFormat="1" ht="13" x14ac:dyDescent="0.3">
      <c r="A45" s="776"/>
      <c r="B45" s="762" t="s">
        <v>1649</v>
      </c>
      <c r="C45" s="786" t="s">
        <v>1650</v>
      </c>
      <c r="D45" s="787"/>
      <c r="E45" s="787"/>
      <c r="F45" s="788" t="s">
        <v>16</v>
      </c>
      <c r="G45" s="789">
        <v>790</v>
      </c>
      <c r="H45" s="790">
        <v>45092</v>
      </c>
      <c r="I45" s="789">
        <v>12</v>
      </c>
      <c r="J45" s="789"/>
      <c r="K45" s="789"/>
      <c r="L45" s="770">
        <f t="shared" si="8"/>
        <v>300</v>
      </c>
      <c r="M45" s="791">
        <v>10</v>
      </c>
      <c r="N45" s="771" t="str">
        <f t="shared" ca="1" si="2"/>
        <v>Warning</v>
      </c>
      <c r="O45" s="769" t="s">
        <v>1729</v>
      </c>
      <c r="P45" s="787"/>
      <c r="Q45" s="789">
        <v>372.41</v>
      </c>
      <c r="R45" s="789">
        <v>372.41</v>
      </c>
      <c r="S45" s="789">
        <v>1</v>
      </c>
      <c r="T45" s="789">
        <v>98</v>
      </c>
      <c r="U45" s="792">
        <v>10</v>
      </c>
      <c r="V45" s="789">
        <v>7900</v>
      </c>
      <c r="W45" s="793"/>
      <c r="X45" s="793"/>
      <c r="Y45" s="787"/>
      <c r="Z45" s="773">
        <v>8.4</v>
      </c>
      <c r="AA45" s="769">
        <v>6468.9</v>
      </c>
      <c r="AB45" s="787"/>
      <c r="AC45" s="787"/>
      <c r="AD45" s="775">
        <f t="shared" ref="AD45:AD55" si="11">(Z45*T45*R45*S45)/(100*Q45)</f>
        <v>8.2320000000000011</v>
      </c>
      <c r="AE45" s="775">
        <f t="shared" ref="AE45:AE55" si="12">(AD45*1000*0.79*1000)/AA45</f>
        <v>1005.3146593702179</v>
      </c>
      <c r="AF45" s="775">
        <f t="shared" si="10"/>
        <v>20.106293187404358</v>
      </c>
      <c r="AG45" s="787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</row>
    <row r="46" spans="1:54" s="777" customFormat="1" ht="13" x14ac:dyDescent="0.3">
      <c r="A46" s="761" t="s">
        <v>1625</v>
      </c>
      <c r="B46" s="762" t="s">
        <v>1512</v>
      </c>
      <c r="C46" s="778" t="s">
        <v>1506</v>
      </c>
      <c r="D46" s="779"/>
      <c r="E46" s="779"/>
      <c r="F46" s="765" t="s">
        <v>16</v>
      </c>
      <c r="G46" s="766">
        <v>790</v>
      </c>
      <c r="H46" s="767">
        <v>45671</v>
      </c>
      <c r="I46" s="769">
        <v>12</v>
      </c>
      <c r="J46" s="769"/>
      <c r="K46" s="769"/>
      <c r="L46" s="770">
        <f t="shared" si="8"/>
        <v>300</v>
      </c>
      <c r="M46" s="770">
        <v>10</v>
      </c>
      <c r="N46" s="771" t="str">
        <f t="shared" ca="1" si="2"/>
        <v/>
      </c>
      <c r="O46" s="769" t="s">
        <v>2075</v>
      </c>
      <c r="P46" s="769"/>
      <c r="Q46" s="795">
        <v>250.36</v>
      </c>
      <c r="R46" s="765">
        <v>250.36</v>
      </c>
      <c r="S46" s="769">
        <v>1</v>
      </c>
      <c r="T46" s="765">
        <v>98</v>
      </c>
      <c r="U46" s="773">
        <v>1</v>
      </c>
      <c r="V46" s="774">
        <v>790</v>
      </c>
      <c r="W46" s="773"/>
      <c r="X46" s="773"/>
      <c r="Y46" s="774"/>
      <c r="Z46" s="773">
        <v>1</v>
      </c>
      <c r="AA46" s="769">
        <v>783.8</v>
      </c>
      <c r="AB46" s="769"/>
      <c r="AC46" s="769"/>
      <c r="AD46" s="775">
        <f t="shared" si="11"/>
        <v>0.98000000000000009</v>
      </c>
      <c r="AE46" s="775">
        <f t="shared" si="12"/>
        <v>987.75197754529233</v>
      </c>
      <c r="AF46" s="775">
        <f t="shared" si="10"/>
        <v>19.755039550905849</v>
      </c>
      <c r="AG46" s="776" t="s">
        <v>1936</v>
      </c>
    </row>
    <row r="47" spans="1:54" s="764" customFormat="1" ht="13" x14ac:dyDescent="0.3">
      <c r="A47" s="761" t="s">
        <v>1668</v>
      </c>
      <c r="B47" s="762" t="s">
        <v>1669</v>
      </c>
      <c r="C47" s="778" t="s">
        <v>1667</v>
      </c>
      <c r="D47" s="779"/>
      <c r="E47" s="779"/>
      <c r="F47" s="765" t="s">
        <v>16</v>
      </c>
      <c r="G47" s="766">
        <v>790</v>
      </c>
      <c r="H47" s="767">
        <v>45394</v>
      </c>
      <c r="I47" s="769">
        <v>12</v>
      </c>
      <c r="J47" s="769"/>
      <c r="K47" s="769"/>
      <c r="L47" s="770">
        <f t="shared" si="8"/>
        <v>300</v>
      </c>
      <c r="M47" s="770">
        <v>10</v>
      </c>
      <c r="N47" s="771"/>
      <c r="O47" s="769" t="s">
        <v>875</v>
      </c>
      <c r="P47" s="796"/>
      <c r="Q47" s="765">
        <v>258.32</v>
      </c>
      <c r="R47" s="765">
        <v>258.32</v>
      </c>
      <c r="S47" s="769">
        <v>1</v>
      </c>
      <c r="T47" s="765">
        <v>97</v>
      </c>
      <c r="U47" s="773">
        <v>1</v>
      </c>
      <c r="V47" s="774">
        <v>790</v>
      </c>
      <c r="W47" s="773"/>
      <c r="X47" s="773"/>
      <c r="Y47" s="774"/>
      <c r="Z47" s="775">
        <v>1</v>
      </c>
      <c r="AA47" s="769">
        <v>793.9</v>
      </c>
      <c r="AB47" s="769"/>
      <c r="AC47" s="769"/>
      <c r="AD47" s="775">
        <f t="shared" si="11"/>
        <v>0.97000000000000008</v>
      </c>
      <c r="AE47" s="775">
        <f t="shared" si="12"/>
        <v>965.23491623630196</v>
      </c>
      <c r="AF47" s="775">
        <f t="shared" si="10"/>
        <v>19.30469832472604</v>
      </c>
      <c r="AG47" s="776"/>
      <c r="AH47" s="777"/>
      <c r="AI47" s="777"/>
      <c r="AJ47" s="777"/>
      <c r="AK47" s="777"/>
      <c r="AL47" s="777"/>
      <c r="AM47" s="777"/>
      <c r="AN47" s="777"/>
      <c r="AO47" s="777"/>
      <c r="AP47" s="777"/>
      <c r="AQ47" s="777"/>
      <c r="AR47" s="777"/>
      <c r="AS47" s="777"/>
      <c r="AT47" s="777"/>
      <c r="AU47" s="777"/>
      <c r="AV47" s="777"/>
      <c r="AW47" s="777"/>
      <c r="AX47" s="777"/>
      <c r="AY47" s="777"/>
      <c r="AZ47" s="777"/>
      <c r="BA47" s="777"/>
      <c r="BB47" s="777"/>
    </row>
    <row r="48" spans="1:54" s="777" customFormat="1" ht="13" x14ac:dyDescent="0.3">
      <c r="A48" s="761" t="s">
        <v>457</v>
      </c>
      <c r="B48" s="762" t="s">
        <v>1476</v>
      </c>
      <c r="C48" s="780" t="s">
        <v>267</v>
      </c>
      <c r="D48" s="781"/>
      <c r="E48" s="781"/>
      <c r="F48" s="765" t="s">
        <v>16</v>
      </c>
      <c r="G48" s="766">
        <v>790</v>
      </c>
      <c r="H48" s="767">
        <v>45408</v>
      </c>
      <c r="I48" s="769">
        <v>12</v>
      </c>
      <c r="J48" s="769">
        <v>2</v>
      </c>
      <c r="K48" s="769"/>
      <c r="L48" s="770">
        <f t="shared" si="8"/>
        <v>300</v>
      </c>
      <c r="M48" s="770">
        <f t="shared" ref="M48:M55" si="13">I48-J48</f>
        <v>10</v>
      </c>
      <c r="N48" s="771" t="str">
        <f t="shared" ref="N48:N55" ca="1" si="14">IF(K48="No", "Warning",IF(H48="","",IF(I48="","",IF((H48+L48)&lt;=$D$1, "Warning", ""))))</f>
        <v/>
      </c>
      <c r="O48" s="769" t="s">
        <v>1969</v>
      </c>
      <c r="P48" s="769">
        <v>10</v>
      </c>
      <c r="Q48" s="783">
        <v>232.21</v>
      </c>
      <c r="R48" s="783">
        <v>232.21</v>
      </c>
      <c r="S48" s="769">
        <v>1</v>
      </c>
      <c r="T48" s="783">
        <v>98.4</v>
      </c>
      <c r="U48" s="773">
        <f t="shared" ref="U48:U55" si="15">(P48*1000*Q48*100*1000)/(1000*1000*R48*T48)</f>
        <v>10.16260162601626</v>
      </c>
      <c r="V48" s="774">
        <v>7900</v>
      </c>
      <c r="W48" s="773"/>
      <c r="X48" s="773"/>
      <c r="Y48" s="774"/>
      <c r="Z48" s="782">
        <v>1</v>
      </c>
      <c r="AA48" s="769">
        <v>793.9</v>
      </c>
      <c r="AB48" s="769"/>
      <c r="AC48" s="769"/>
      <c r="AD48" s="775">
        <f t="shared" si="11"/>
        <v>0.98400000000000021</v>
      </c>
      <c r="AE48" s="775">
        <f t="shared" si="12"/>
        <v>979.16614183146521</v>
      </c>
      <c r="AF48" s="775">
        <f t="shared" si="10"/>
        <v>19.583322836629304</v>
      </c>
      <c r="AG48" s="776"/>
    </row>
    <row r="49" spans="1:54" s="777" customFormat="1" ht="13" x14ac:dyDescent="0.3">
      <c r="A49" s="761" t="s">
        <v>454</v>
      </c>
      <c r="B49" s="762" t="s">
        <v>1477</v>
      </c>
      <c r="C49" s="780" t="s">
        <v>268</v>
      </c>
      <c r="D49" s="781"/>
      <c r="E49" s="781"/>
      <c r="F49" s="765" t="s">
        <v>16</v>
      </c>
      <c r="G49" s="766">
        <v>790</v>
      </c>
      <c r="H49" s="767">
        <v>45672</v>
      </c>
      <c r="I49" s="769">
        <v>12</v>
      </c>
      <c r="J49" s="769">
        <v>2</v>
      </c>
      <c r="K49" s="769"/>
      <c r="L49" s="770">
        <f t="shared" si="8"/>
        <v>300</v>
      </c>
      <c r="M49" s="770">
        <f t="shared" si="13"/>
        <v>10</v>
      </c>
      <c r="N49" s="771" t="str">
        <f t="shared" ca="1" si="14"/>
        <v/>
      </c>
      <c r="O49" s="769" t="s">
        <v>1689</v>
      </c>
      <c r="P49" s="769">
        <v>10</v>
      </c>
      <c r="Q49" s="783">
        <v>197.21</v>
      </c>
      <c r="R49" s="783">
        <v>197.21</v>
      </c>
      <c r="S49" s="769">
        <v>1</v>
      </c>
      <c r="T49" s="769">
        <v>99.8</v>
      </c>
      <c r="U49" s="773">
        <f t="shared" si="15"/>
        <v>10.020040080160321</v>
      </c>
      <c r="V49" s="774">
        <v>7900</v>
      </c>
      <c r="W49" s="773"/>
      <c r="X49" s="773"/>
      <c r="Y49" s="774"/>
      <c r="Z49" s="782">
        <v>10.199999999999999</v>
      </c>
      <c r="AA49" s="769">
        <v>8056.4</v>
      </c>
      <c r="AB49" s="769"/>
      <c r="AC49" s="769"/>
      <c r="AD49" s="775">
        <f t="shared" si="11"/>
        <v>10.179600000000001</v>
      </c>
      <c r="AE49" s="775">
        <f t="shared" si="12"/>
        <v>998.19820267116847</v>
      </c>
      <c r="AF49" s="775">
        <f t="shared" si="10"/>
        <v>19.963964053423371</v>
      </c>
      <c r="AG49" s="776"/>
    </row>
    <row r="50" spans="1:54" s="777" customFormat="1" ht="13" x14ac:dyDescent="0.3">
      <c r="A50" s="761" t="s">
        <v>458</v>
      </c>
      <c r="B50" s="762" t="s">
        <v>1479</v>
      </c>
      <c r="C50" s="780" t="s">
        <v>333</v>
      </c>
      <c r="D50" s="781"/>
      <c r="E50" s="781"/>
      <c r="F50" s="765" t="s">
        <v>16</v>
      </c>
      <c r="G50" s="766">
        <v>790</v>
      </c>
      <c r="H50" s="767">
        <v>45671</v>
      </c>
      <c r="I50" s="769">
        <v>12</v>
      </c>
      <c r="J50" s="769">
        <v>2</v>
      </c>
      <c r="K50" s="769"/>
      <c r="L50" s="770">
        <f t="shared" si="8"/>
        <v>300</v>
      </c>
      <c r="M50" s="770">
        <f t="shared" si="13"/>
        <v>10</v>
      </c>
      <c r="N50" s="771" t="str">
        <f t="shared" ca="1" si="14"/>
        <v/>
      </c>
      <c r="O50" s="769" t="s">
        <v>1689</v>
      </c>
      <c r="P50" s="769">
        <v>10</v>
      </c>
      <c r="Q50" s="783">
        <v>274.39999999999998</v>
      </c>
      <c r="R50" s="783">
        <v>274.39999999999998</v>
      </c>
      <c r="S50" s="769">
        <v>1</v>
      </c>
      <c r="T50" s="783">
        <v>99.5</v>
      </c>
      <c r="U50" s="773">
        <f t="shared" si="15"/>
        <v>10.050251256281408</v>
      </c>
      <c r="V50" s="774">
        <v>7900</v>
      </c>
      <c r="W50" s="773"/>
      <c r="X50" s="773"/>
      <c r="Y50" s="774"/>
      <c r="Z50" s="782">
        <v>10</v>
      </c>
      <c r="AA50" s="769">
        <v>7863.7</v>
      </c>
      <c r="AB50" s="769"/>
      <c r="AC50" s="769"/>
      <c r="AD50" s="775">
        <f t="shared" si="11"/>
        <v>9.9500000000000011</v>
      </c>
      <c r="AE50" s="775">
        <f t="shared" si="12"/>
        <v>999.59306687691571</v>
      </c>
      <c r="AF50" s="775">
        <f t="shared" si="10"/>
        <v>19.991861337538317</v>
      </c>
      <c r="AG50" s="776" t="s">
        <v>1932</v>
      </c>
    </row>
    <row r="51" spans="1:54" s="777" customFormat="1" ht="13" x14ac:dyDescent="0.3">
      <c r="A51" s="761" t="s">
        <v>460</v>
      </c>
      <c r="B51" s="762" t="s">
        <v>1480</v>
      </c>
      <c r="C51" s="780" t="s">
        <v>344</v>
      </c>
      <c r="D51" s="781"/>
      <c r="E51" s="781"/>
      <c r="F51" s="765" t="s">
        <v>16</v>
      </c>
      <c r="G51" s="766">
        <v>790</v>
      </c>
      <c r="H51" s="767">
        <v>45672</v>
      </c>
      <c r="I51" s="769">
        <v>12</v>
      </c>
      <c r="J51" s="769">
        <v>2</v>
      </c>
      <c r="K51" s="769"/>
      <c r="L51" s="770">
        <f t="shared" si="8"/>
        <v>300</v>
      </c>
      <c r="M51" s="770">
        <f t="shared" si="13"/>
        <v>10</v>
      </c>
      <c r="N51" s="771" t="str">
        <f t="shared" ca="1" si="14"/>
        <v/>
      </c>
      <c r="O51" s="769" t="s">
        <v>1689</v>
      </c>
      <c r="P51" s="769">
        <v>10</v>
      </c>
      <c r="Q51" s="783">
        <v>274.39</v>
      </c>
      <c r="R51" s="783">
        <v>274.39</v>
      </c>
      <c r="S51" s="769">
        <v>1</v>
      </c>
      <c r="T51" s="783">
        <v>99</v>
      </c>
      <c r="U51" s="773">
        <f t="shared" si="15"/>
        <v>10.1010101010101</v>
      </c>
      <c r="V51" s="774">
        <v>7900</v>
      </c>
      <c r="W51" s="773"/>
      <c r="X51" s="773"/>
      <c r="Y51" s="774"/>
      <c r="Z51" s="782" t="s">
        <v>2076</v>
      </c>
      <c r="AA51" s="782" t="s">
        <v>2076</v>
      </c>
      <c r="AB51" s="769"/>
      <c r="AC51" s="769"/>
      <c r="AD51" s="775" t="e">
        <f t="shared" si="11"/>
        <v>#VALUE!</v>
      </c>
      <c r="AE51" s="775">
        <v>100</v>
      </c>
      <c r="AF51" s="775">
        <f t="shared" si="10"/>
        <v>2</v>
      </c>
      <c r="AG51" s="776" t="s">
        <v>2077</v>
      </c>
    </row>
    <row r="52" spans="1:54" s="777" customFormat="1" ht="13" x14ac:dyDescent="0.3">
      <c r="A52" s="761" t="s">
        <v>646</v>
      </c>
      <c r="B52" s="762" t="s">
        <v>1488</v>
      </c>
      <c r="C52" s="780" t="s">
        <v>1489</v>
      </c>
      <c r="D52" s="781"/>
      <c r="E52" s="781"/>
      <c r="F52" s="765" t="s">
        <v>16</v>
      </c>
      <c r="G52" s="766">
        <v>790</v>
      </c>
      <c r="H52" s="767">
        <v>45490</v>
      </c>
      <c r="I52" s="769">
        <v>12</v>
      </c>
      <c r="J52" s="769">
        <v>2</v>
      </c>
      <c r="K52" s="769"/>
      <c r="L52" s="770">
        <f t="shared" si="8"/>
        <v>300</v>
      </c>
      <c r="M52" s="770">
        <f t="shared" si="13"/>
        <v>10</v>
      </c>
      <c r="N52" s="771" t="str">
        <f t="shared" ca="1" si="14"/>
        <v/>
      </c>
      <c r="O52" s="769" t="s">
        <v>1700</v>
      </c>
      <c r="P52" s="769">
        <v>10</v>
      </c>
      <c r="Q52" s="769">
        <v>341.38</v>
      </c>
      <c r="R52" s="769">
        <v>341.38</v>
      </c>
      <c r="S52" s="769">
        <v>1</v>
      </c>
      <c r="T52" s="769">
        <v>99.3</v>
      </c>
      <c r="U52" s="773">
        <f t="shared" si="15"/>
        <v>10.070493454179255</v>
      </c>
      <c r="V52" s="774">
        <v>7900</v>
      </c>
      <c r="W52" s="773"/>
      <c r="X52" s="773"/>
      <c r="Y52" s="774"/>
      <c r="Z52" s="782">
        <v>11.4</v>
      </c>
      <c r="AA52" s="769">
        <v>9005.4</v>
      </c>
      <c r="AB52" s="769"/>
      <c r="AC52" s="769"/>
      <c r="AD52" s="775">
        <f t="shared" si="11"/>
        <v>11.3202</v>
      </c>
      <c r="AE52" s="775">
        <f t="shared" si="12"/>
        <v>993.0661603038177</v>
      </c>
      <c r="AF52" s="775">
        <f t="shared" si="10"/>
        <v>19.861323206076356</v>
      </c>
      <c r="AG52" s="764"/>
      <c r="AH52" s="797"/>
      <c r="AI52" s="797"/>
      <c r="AJ52" s="797"/>
      <c r="AK52" s="797"/>
      <c r="AL52" s="797"/>
      <c r="AM52" s="797"/>
      <c r="AN52" s="797"/>
      <c r="AO52" s="797"/>
      <c r="AP52" s="797"/>
      <c r="AQ52" s="797"/>
      <c r="AR52" s="797"/>
      <c r="AS52" s="797"/>
      <c r="AT52" s="797"/>
      <c r="AU52" s="797"/>
      <c r="AV52" s="797"/>
      <c r="AW52" s="797"/>
      <c r="AX52" s="797"/>
      <c r="AY52" s="797"/>
      <c r="AZ52" s="797"/>
      <c r="BA52" s="797"/>
      <c r="BB52" s="797"/>
    </row>
    <row r="53" spans="1:54" s="777" customFormat="1" ht="13" x14ac:dyDescent="0.3">
      <c r="A53" s="798" t="s">
        <v>463</v>
      </c>
      <c r="B53" s="799" t="s">
        <v>1483</v>
      </c>
      <c r="C53" s="800" t="s">
        <v>462</v>
      </c>
      <c r="D53" s="801"/>
      <c r="E53" s="801"/>
      <c r="F53" s="795" t="s">
        <v>16</v>
      </c>
      <c r="G53" s="802">
        <v>790</v>
      </c>
      <c r="H53" s="803">
        <v>45672</v>
      </c>
      <c r="I53" s="804">
        <v>12</v>
      </c>
      <c r="J53" s="804">
        <v>2</v>
      </c>
      <c r="K53" s="804"/>
      <c r="L53" s="805">
        <f t="shared" si="8"/>
        <v>300</v>
      </c>
      <c r="M53" s="805">
        <f t="shared" si="13"/>
        <v>10</v>
      </c>
      <c r="N53" s="771" t="str">
        <f t="shared" ca="1" si="14"/>
        <v/>
      </c>
      <c r="O53" s="804" t="s">
        <v>1689</v>
      </c>
      <c r="P53" s="804">
        <v>10</v>
      </c>
      <c r="Q53" s="806">
        <v>156.16999999999999</v>
      </c>
      <c r="R53" s="806">
        <v>156.16999999999999</v>
      </c>
      <c r="S53" s="804">
        <v>1</v>
      </c>
      <c r="T53" s="806">
        <v>99</v>
      </c>
      <c r="U53" s="807">
        <f t="shared" si="15"/>
        <v>10.101010101010099</v>
      </c>
      <c r="V53" s="808">
        <v>7900</v>
      </c>
      <c r="W53" s="807"/>
      <c r="X53" s="807"/>
      <c r="Y53" s="808"/>
      <c r="Z53" s="809">
        <v>11.7</v>
      </c>
      <c r="AA53" s="804">
        <v>9130.7999999999993</v>
      </c>
      <c r="AB53" s="804"/>
      <c r="AC53" s="804"/>
      <c r="AD53" s="810">
        <f t="shared" si="11"/>
        <v>11.583</v>
      </c>
      <c r="AE53" s="810">
        <f t="shared" si="12"/>
        <v>1002.1651991063216</v>
      </c>
      <c r="AF53" s="810">
        <f t="shared" si="10"/>
        <v>20.043303982126432</v>
      </c>
      <c r="AG53" s="776"/>
    </row>
    <row r="54" spans="1:54" s="794" customFormat="1" ht="13" x14ac:dyDescent="0.3">
      <c r="A54" s="761" t="s">
        <v>464</v>
      </c>
      <c r="B54" s="761" t="s">
        <v>1484</v>
      </c>
      <c r="C54" s="781" t="s">
        <v>345</v>
      </c>
      <c r="D54" s="781"/>
      <c r="E54" s="781"/>
      <c r="F54" s="765" t="s">
        <v>16</v>
      </c>
      <c r="G54" s="766">
        <v>790</v>
      </c>
      <c r="H54" s="811">
        <v>45408</v>
      </c>
      <c r="I54" s="769">
        <v>12</v>
      </c>
      <c r="J54" s="769">
        <v>2</v>
      </c>
      <c r="K54" s="769"/>
      <c r="L54" s="805">
        <f t="shared" si="8"/>
        <v>300</v>
      </c>
      <c r="M54" s="812">
        <f t="shared" si="13"/>
        <v>10</v>
      </c>
      <c r="N54" s="771" t="str">
        <f t="shared" ca="1" si="14"/>
        <v/>
      </c>
      <c r="O54" s="769" t="s">
        <v>1969</v>
      </c>
      <c r="P54" s="769">
        <v>10</v>
      </c>
      <c r="Q54" s="783">
        <v>225.38</v>
      </c>
      <c r="R54" s="783">
        <v>225.38</v>
      </c>
      <c r="S54" s="769">
        <v>1</v>
      </c>
      <c r="T54" s="783">
        <v>98.1</v>
      </c>
      <c r="U54" s="775">
        <f t="shared" si="15"/>
        <v>10.193679918450561</v>
      </c>
      <c r="V54" s="774">
        <v>7900</v>
      </c>
      <c r="W54" s="775"/>
      <c r="X54" s="775"/>
      <c r="Y54" s="774"/>
      <c r="Z54" s="809">
        <v>5</v>
      </c>
      <c r="AA54" s="804">
        <v>3749</v>
      </c>
      <c r="AB54" s="769"/>
      <c r="AC54" s="769"/>
      <c r="AD54" s="775">
        <f t="shared" si="11"/>
        <v>4.9050000000000002</v>
      </c>
      <c r="AE54" s="775">
        <f t="shared" si="12"/>
        <v>1033.5956255001336</v>
      </c>
      <c r="AF54" s="775">
        <f t="shared" si="10"/>
        <v>20.671912510002674</v>
      </c>
      <c r="AG54" s="776"/>
      <c r="AH54" s="777"/>
      <c r="AI54" s="777"/>
      <c r="AJ54" s="777"/>
      <c r="AK54" s="777"/>
      <c r="AL54" s="777"/>
      <c r="AM54" s="777"/>
      <c r="AN54" s="777"/>
      <c r="AO54" s="777"/>
      <c r="AP54" s="777"/>
      <c r="AQ54" s="777"/>
      <c r="AR54" s="777"/>
      <c r="AS54" s="777"/>
      <c r="AT54" s="777"/>
      <c r="AU54" s="777"/>
      <c r="AV54" s="777"/>
      <c r="AW54" s="777"/>
      <c r="AX54" s="777"/>
      <c r="AY54" s="777"/>
      <c r="AZ54" s="777"/>
      <c r="BA54" s="777"/>
      <c r="BB54" s="777"/>
    </row>
    <row r="55" spans="1:54" s="777" customFormat="1" ht="13" x14ac:dyDescent="0.3">
      <c r="A55" s="761" t="s">
        <v>453</v>
      </c>
      <c r="B55" s="762" t="s">
        <v>1485</v>
      </c>
      <c r="C55" s="780" t="s">
        <v>346</v>
      </c>
      <c r="D55" s="781"/>
      <c r="E55" s="781"/>
      <c r="F55" s="765" t="s">
        <v>16</v>
      </c>
      <c r="G55" s="766">
        <v>790</v>
      </c>
      <c r="H55" s="767">
        <v>45671</v>
      </c>
      <c r="I55" s="769">
        <v>12</v>
      </c>
      <c r="J55" s="769">
        <v>2</v>
      </c>
      <c r="K55" s="769"/>
      <c r="L55" s="805">
        <f t="shared" si="8"/>
        <v>300</v>
      </c>
      <c r="M55" s="770">
        <f t="shared" si="13"/>
        <v>10</v>
      </c>
      <c r="N55" s="771" t="str">
        <f t="shared" ca="1" si="14"/>
        <v/>
      </c>
      <c r="O55" s="769" t="s">
        <v>2075</v>
      </c>
      <c r="P55" s="769">
        <v>10</v>
      </c>
      <c r="Q55" s="783">
        <v>223.43</v>
      </c>
      <c r="R55" s="783">
        <v>223.43</v>
      </c>
      <c r="S55" s="769">
        <v>1</v>
      </c>
      <c r="T55" s="769">
        <v>99.3</v>
      </c>
      <c r="U55" s="773">
        <f t="shared" si="15"/>
        <v>10.070493454179255</v>
      </c>
      <c r="V55" s="774">
        <v>7900</v>
      </c>
      <c r="W55" s="773"/>
      <c r="X55" s="773"/>
      <c r="Y55" s="774"/>
      <c r="Z55" s="782">
        <v>1</v>
      </c>
      <c r="AA55" s="769">
        <v>782.9</v>
      </c>
      <c r="AB55" s="769"/>
      <c r="AC55" s="769"/>
      <c r="AD55" s="775">
        <f t="shared" si="11"/>
        <v>0.99299999999999988</v>
      </c>
      <c r="AE55" s="775">
        <f t="shared" si="12"/>
        <v>1002.0053646698173</v>
      </c>
      <c r="AF55" s="775">
        <f t="shared" si="10"/>
        <v>20.040107293396346</v>
      </c>
      <c r="AG55" s="776" t="s">
        <v>1744</v>
      </c>
    </row>
    <row r="56" spans="1:54" x14ac:dyDescent="0.25">
      <c r="Z56" s="29"/>
      <c r="AA56" s="29"/>
    </row>
    <row r="57" spans="1:54" x14ac:dyDescent="0.25">
      <c r="Z57" s="29"/>
      <c r="AA57" s="29"/>
    </row>
    <row r="58" spans="1:54" x14ac:dyDescent="0.25">
      <c r="Z58" s="29"/>
      <c r="AA58" s="29"/>
    </row>
    <row r="59" spans="1:54" x14ac:dyDescent="0.25">
      <c r="X59" s="29">
        <v>8</v>
      </c>
      <c r="Z59" s="29"/>
      <c r="AA59" s="29"/>
    </row>
    <row r="60" spans="1:54" x14ac:dyDescent="0.25">
      <c r="Z60" s="29"/>
      <c r="AA60" s="29"/>
    </row>
    <row r="61" spans="1:54" x14ac:dyDescent="0.25">
      <c r="Z61" s="29"/>
      <c r="AA61" s="29"/>
    </row>
    <row r="62" spans="1:54" x14ac:dyDescent="0.25">
      <c r="Z62" s="29"/>
      <c r="AA62" s="29"/>
    </row>
    <row r="63" spans="1:54" x14ac:dyDescent="0.25">
      <c r="Z63" s="29"/>
      <c r="AA63" s="29"/>
    </row>
    <row r="64" spans="1:54" x14ac:dyDescent="0.25">
      <c r="Z64" s="29"/>
      <c r="AA64" s="29"/>
    </row>
    <row r="65" spans="26:27" x14ac:dyDescent="0.25">
      <c r="Z65" s="29"/>
      <c r="AA65" s="29"/>
    </row>
    <row r="66" spans="26:27" x14ac:dyDescent="0.25">
      <c r="Z66" s="29"/>
      <c r="AA66" s="29"/>
    </row>
    <row r="67" spans="26:27" x14ac:dyDescent="0.25">
      <c r="Z67" s="29"/>
      <c r="AA67" s="29"/>
    </row>
    <row r="68" spans="26:27" x14ac:dyDescent="0.25">
      <c r="Z68" s="29"/>
      <c r="AA68" s="29"/>
    </row>
    <row r="69" spans="26:27" x14ac:dyDescent="0.25">
      <c r="Z69" s="29"/>
      <c r="AA69" s="29"/>
    </row>
    <row r="70" spans="26:27" x14ac:dyDescent="0.25">
      <c r="Z70" s="29"/>
      <c r="AA70" s="29"/>
    </row>
    <row r="71" spans="26:27" x14ac:dyDescent="0.25">
      <c r="Z71" s="29"/>
      <c r="AA71" s="29"/>
    </row>
    <row r="72" spans="26:27" x14ac:dyDescent="0.25">
      <c r="Z72" s="29"/>
      <c r="AA72" s="29"/>
    </row>
    <row r="73" spans="26:27" x14ac:dyDescent="0.25">
      <c r="Z73" s="29"/>
      <c r="AA73" s="29"/>
    </row>
    <row r="74" spans="26:27" x14ac:dyDescent="0.25">
      <c r="Z74" s="29"/>
      <c r="AA74" s="29"/>
    </row>
    <row r="75" spans="26:27" x14ac:dyDescent="0.25">
      <c r="Z75" s="29"/>
      <c r="AA75" s="29"/>
    </row>
    <row r="76" spans="26:27" x14ac:dyDescent="0.25">
      <c r="Z76" s="29"/>
      <c r="AA76" s="29"/>
    </row>
    <row r="77" spans="26:27" x14ac:dyDescent="0.25">
      <c r="Z77" s="29"/>
      <c r="AA77" s="29"/>
    </row>
    <row r="78" spans="26:27" x14ac:dyDescent="0.25">
      <c r="Z78" s="29"/>
      <c r="AA78" s="29"/>
    </row>
    <row r="79" spans="26:27" x14ac:dyDescent="0.25">
      <c r="Z79" s="29"/>
      <c r="AA79" s="29"/>
    </row>
    <row r="80" spans="26:27" x14ac:dyDescent="0.25">
      <c r="Z80" s="29"/>
      <c r="AA80" s="29"/>
    </row>
    <row r="81" spans="26:27" x14ac:dyDescent="0.25">
      <c r="Z81" s="29"/>
      <c r="AA81" s="29"/>
    </row>
    <row r="82" spans="26:27" x14ac:dyDescent="0.25">
      <c r="Z82" s="29"/>
      <c r="AA82" s="29"/>
    </row>
    <row r="83" spans="26:27" x14ac:dyDescent="0.25">
      <c r="Z83" s="29"/>
      <c r="AA83" s="29"/>
    </row>
    <row r="84" spans="26:27" x14ac:dyDescent="0.25">
      <c r="Z84" s="29"/>
      <c r="AA84" s="29"/>
    </row>
    <row r="85" spans="26:27" x14ac:dyDescent="0.25">
      <c r="Z85" s="29"/>
      <c r="AA85" s="29"/>
    </row>
    <row r="86" spans="26:27" x14ac:dyDescent="0.25">
      <c r="Z86" s="29"/>
      <c r="AA86" s="29"/>
    </row>
    <row r="87" spans="26:27" x14ac:dyDescent="0.25">
      <c r="Z87" s="29"/>
      <c r="AA87" s="29"/>
    </row>
    <row r="88" spans="26:27" x14ac:dyDescent="0.25">
      <c r="Z88" s="29"/>
      <c r="AA88" s="29"/>
    </row>
  </sheetData>
  <autoFilter ref="A4:BB55" xr:uid="{00000000-0009-0000-0000-000003000000}">
    <sortState xmlns:xlrd2="http://schemas.microsoft.com/office/spreadsheetml/2017/richdata2" ref="A5:BB55">
      <sortCondition ref="B4:B55"/>
    </sortState>
  </autoFilter>
  <mergeCells count="4">
    <mergeCell ref="U2:V2"/>
    <mergeCell ref="W2:Y2"/>
    <mergeCell ref="Z2:AA2"/>
    <mergeCell ref="AB2:AC2"/>
  </mergeCells>
  <phoneticPr fontId="0" type="noConversion"/>
  <conditionalFormatting sqref="N5:N55">
    <cfRule type="containsText" dxfId="5" priority="1" stopIfTrue="1" operator="containsText" text="OJO">
      <formula>NOT(ISERROR(SEARCH("OJO",N5)))</formula>
    </cfRule>
  </conditionalFormatting>
  <pageMargins left="0.19685039370078741" right="0.15748031496062992" top="0.43307086614173229" bottom="0.31496062992125984" header="0" footer="0"/>
  <pageSetup paperSize="9" orientation="landscape" r:id="rId1"/>
  <headerFooter alignWithMargins="0">
    <oddHeader>&amp;L&amp;Z&amp;F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H36"/>
  <sheetViews>
    <sheetView zoomScale="90" zoomScaleNormal="90" workbookViewId="0">
      <pane xSplit="3" ySplit="4" topLeftCell="N5" activePane="bottomRight" state="frozen"/>
      <selection pane="topRight" activeCell="C1" sqref="C1"/>
      <selection pane="bottomLeft" activeCell="A5" sqref="A5"/>
      <selection pane="bottomRight" activeCell="C40" sqref="C40"/>
    </sheetView>
  </sheetViews>
  <sheetFormatPr baseColWidth="10" defaultColWidth="11.453125" defaultRowHeight="12.5" x14ac:dyDescent="0.25"/>
  <cols>
    <col min="1" max="1" width="12.1796875" customWidth="1"/>
    <col min="2" max="2" width="9.1796875" customWidth="1"/>
    <col min="3" max="3" width="47.453125" bestFit="1" customWidth="1"/>
    <col min="4" max="4" width="17.54296875" hidden="1" customWidth="1"/>
    <col min="5" max="5" width="21.81640625" hidden="1" customWidth="1"/>
    <col min="6" max="7" width="11.453125" customWidth="1"/>
    <col min="8" max="8" width="11.453125" style="7" customWidth="1"/>
    <col min="9" max="9" width="11.453125" style="11" customWidth="1"/>
    <col min="10" max="13" width="11.453125" hidden="1" customWidth="1"/>
    <col min="14" max="14" width="11.453125" customWidth="1"/>
    <col min="15" max="15" width="24" style="11" bestFit="1" customWidth="1"/>
    <col min="16" max="22" width="11.453125" customWidth="1"/>
    <col min="23" max="25" width="11.453125" hidden="1" customWidth="1"/>
    <col min="26" max="27" width="11.453125" style="260" customWidth="1"/>
    <col min="28" max="28" width="11.453125" hidden="1" customWidth="1"/>
    <col min="29" max="29" width="2.54296875" hidden="1" customWidth="1"/>
    <col min="30" max="30" width="11.453125" hidden="1" customWidth="1"/>
    <col min="31" max="31" width="25.54296875" style="170" customWidth="1"/>
    <col min="32" max="32" width="0" style="170" hidden="1" customWidth="1"/>
    <col min="33" max="33" width="29" customWidth="1"/>
  </cols>
  <sheetData>
    <row r="1" spans="1:34" ht="13" thickBot="1" x14ac:dyDescent="0.3">
      <c r="D1" s="13" t="s">
        <v>1611</v>
      </c>
      <c r="E1" s="37">
        <f ca="1">NOW()</f>
        <v>45693.445464236109</v>
      </c>
    </row>
    <row r="2" spans="1:34" s="13" customFormat="1" ht="12.75" customHeight="1" thickBot="1" x14ac:dyDescent="0.3">
      <c r="D2" s="113"/>
      <c r="F2" s="65"/>
      <c r="G2" s="65"/>
      <c r="H2" s="415"/>
      <c r="I2" s="64"/>
      <c r="J2" s="65"/>
      <c r="K2" s="65"/>
      <c r="L2" s="65"/>
      <c r="M2" s="65"/>
      <c r="N2" s="65"/>
      <c r="O2" s="64"/>
      <c r="P2" s="65"/>
      <c r="U2" s="697" t="s">
        <v>350</v>
      </c>
      <c r="V2" s="698"/>
      <c r="W2" s="699" t="s">
        <v>351</v>
      </c>
      <c r="X2" s="699"/>
      <c r="Y2" s="700"/>
      <c r="Z2" s="261"/>
      <c r="AA2" s="261"/>
      <c r="AB2" s="701" t="s">
        <v>351</v>
      </c>
      <c r="AC2" s="702"/>
      <c r="AD2" s="13" t="s">
        <v>300</v>
      </c>
      <c r="AE2" s="170" t="s">
        <v>300</v>
      </c>
      <c r="AF2" s="170" t="s">
        <v>300</v>
      </c>
    </row>
    <row r="3" spans="1:34" s="13" customFormat="1" ht="12" customHeight="1" thickBot="1" x14ac:dyDescent="0.3">
      <c r="D3" s="113"/>
      <c r="F3" s="65"/>
      <c r="G3" s="65"/>
      <c r="H3" s="415"/>
      <c r="I3" s="64"/>
      <c r="J3" s="65"/>
      <c r="K3" s="65"/>
      <c r="L3" s="65"/>
      <c r="M3" s="65"/>
      <c r="N3" s="65"/>
      <c r="O3" s="64"/>
      <c r="P3" s="593" t="s">
        <v>299</v>
      </c>
      <c r="Q3" s="594" t="s">
        <v>299</v>
      </c>
      <c r="R3" s="594" t="s">
        <v>299</v>
      </c>
      <c r="S3" s="594" t="s">
        <v>299</v>
      </c>
      <c r="T3" s="595" t="s">
        <v>299</v>
      </c>
      <c r="U3" s="593" t="s">
        <v>299</v>
      </c>
      <c r="V3" s="596" t="s">
        <v>299</v>
      </c>
      <c r="W3" s="124" t="s">
        <v>299</v>
      </c>
      <c r="X3" s="114" t="s">
        <v>299</v>
      </c>
      <c r="Y3" s="122" t="s">
        <v>299</v>
      </c>
      <c r="Z3" s="263" t="s">
        <v>298</v>
      </c>
      <c r="AA3" s="264" t="s">
        <v>298</v>
      </c>
      <c r="AB3" s="120" t="s">
        <v>298</v>
      </c>
      <c r="AC3" s="121" t="s">
        <v>298</v>
      </c>
      <c r="AD3" s="118" t="s">
        <v>297</v>
      </c>
      <c r="AE3" s="597" t="s">
        <v>297</v>
      </c>
      <c r="AF3" s="169" t="s">
        <v>297</v>
      </c>
    </row>
    <row r="4" spans="1:34" s="116" customFormat="1" ht="35.25" customHeight="1" x14ac:dyDescent="0.25">
      <c r="A4" s="585" t="s">
        <v>432</v>
      </c>
      <c r="B4" s="586" t="s">
        <v>1304</v>
      </c>
      <c r="C4" s="587" t="s">
        <v>5</v>
      </c>
      <c r="D4" s="588" t="s">
        <v>1</v>
      </c>
      <c r="E4" s="588" t="s">
        <v>235</v>
      </c>
      <c r="F4" s="588" t="s">
        <v>234</v>
      </c>
      <c r="G4" s="588" t="s">
        <v>303</v>
      </c>
      <c r="H4" s="589" t="s">
        <v>330</v>
      </c>
      <c r="I4" s="588" t="s">
        <v>256</v>
      </c>
      <c r="J4" s="588" t="s">
        <v>291</v>
      </c>
      <c r="K4" s="588" t="s">
        <v>292</v>
      </c>
      <c r="L4" s="588"/>
      <c r="M4" s="588"/>
      <c r="N4" s="588" t="s">
        <v>255</v>
      </c>
      <c r="O4" s="588" t="s">
        <v>294</v>
      </c>
      <c r="P4" s="588" t="s">
        <v>295</v>
      </c>
      <c r="Q4" s="588" t="s">
        <v>0</v>
      </c>
      <c r="R4" s="588" t="s">
        <v>4</v>
      </c>
      <c r="S4" s="588" t="s">
        <v>296</v>
      </c>
      <c r="T4" s="590" t="s">
        <v>244</v>
      </c>
      <c r="U4" s="591" t="s">
        <v>236</v>
      </c>
      <c r="V4" s="592" t="s">
        <v>302</v>
      </c>
      <c r="W4" s="125" t="s">
        <v>356</v>
      </c>
      <c r="X4" s="115" t="s">
        <v>355</v>
      </c>
      <c r="Y4" s="123" t="s">
        <v>352</v>
      </c>
      <c r="Z4" s="265" t="s">
        <v>237</v>
      </c>
      <c r="AA4" s="266" t="s">
        <v>301</v>
      </c>
      <c r="AB4" s="218" t="s">
        <v>353</v>
      </c>
      <c r="AC4" s="219" t="s">
        <v>354</v>
      </c>
      <c r="AD4" s="119" t="s">
        <v>238</v>
      </c>
      <c r="AE4" s="598" t="s">
        <v>239</v>
      </c>
      <c r="AF4" s="455" t="s">
        <v>240</v>
      </c>
      <c r="AG4" s="637" t="s">
        <v>1695</v>
      </c>
      <c r="AH4" s="56"/>
    </row>
    <row r="5" spans="1:34" s="56" customFormat="1" ht="13" x14ac:dyDescent="0.3">
      <c r="A5" s="46" t="s">
        <v>1692</v>
      </c>
      <c r="B5" s="46" t="s">
        <v>1370</v>
      </c>
      <c r="C5" s="46" t="s">
        <v>2</v>
      </c>
      <c r="D5" s="46" t="s">
        <v>363</v>
      </c>
      <c r="E5" s="46" t="s">
        <v>52</v>
      </c>
      <c r="F5" s="38" t="s">
        <v>16</v>
      </c>
      <c r="G5" s="38">
        <v>790</v>
      </c>
      <c r="H5" s="416">
        <v>44970</v>
      </c>
      <c r="I5" s="38">
        <v>3</v>
      </c>
      <c r="J5" s="38">
        <v>1</v>
      </c>
      <c r="K5" s="52" t="s">
        <v>1610</v>
      </c>
      <c r="L5" s="38">
        <v>30</v>
      </c>
      <c r="M5" s="38">
        <v>1</v>
      </c>
      <c r="N5" s="16" t="str">
        <f t="shared" ref="N5:N34" ca="1" si="0">IF(K5="No", "Warning",IF(H5="","",IF(I5="","",IF((H5+L5)&lt;=$E$1, "Warning", ""))))</f>
        <v>Warning</v>
      </c>
      <c r="O5" s="38" t="s">
        <v>1689</v>
      </c>
      <c r="P5" s="38">
        <v>10</v>
      </c>
      <c r="Q5" s="38">
        <v>748.9799999999999</v>
      </c>
      <c r="R5" s="38">
        <v>748.9799999999999</v>
      </c>
      <c r="S5" s="38">
        <v>1</v>
      </c>
      <c r="T5" s="38">
        <v>95.199999999999989</v>
      </c>
      <c r="U5" s="43">
        <f>(1000*Q5*10*100)/(S5*R5*T5*1000)</f>
        <v>10.504201680672269</v>
      </c>
      <c r="V5" s="38">
        <f>10*G5*P5/10</f>
        <v>7900</v>
      </c>
      <c r="W5" s="43"/>
      <c r="X5" s="43"/>
      <c r="Y5" s="63"/>
      <c r="Z5" s="256">
        <v>10.5</v>
      </c>
      <c r="AA5" s="246">
        <v>7904.5</v>
      </c>
      <c r="AB5" s="63">
        <f>(Z5*W5*U5*V5)/(100*T5)</f>
        <v>0</v>
      </c>
      <c r="AC5" s="38"/>
      <c r="AD5" s="63">
        <f t="shared" ref="AD5:AD33" si="1">(Z5*T5*R5*S5)/(100*Q5)</f>
        <v>9.9960000000000004</v>
      </c>
      <c r="AE5" s="226">
        <f>(AD5*1000*0.79*1000)/AA5</f>
        <v>999.03093174773858</v>
      </c>
      <c r="AF5" s="456">
        <f>(0.2*AE5)/10</f>
        <v>19.980618634954773</v>
      </c>
      <c r="AG5" s="38"/>
      <c r="AH5" s="65"/>
    </row>
    <row r="6" spans="1:34" s="56" customFormat="1" ht="13" x14ac:dyDescent="0.3">
      <c r="A6" s="46" t="s">
        <v>1693</v>
      </c>
      <c r="B6" s="46" t="s">
        <v>1380</v>
      </c>
      <c r="C6" s="46" t="s">
        <v>18</v>
      </c>
      <c r="D6" s="46" t="s">
        <v>54</v>
      </c>
      <c r="E6" s="46" t="s">
        <v>52</v>
      </c>
      <c r="F6" s="38" t="s">
        <v>16</v>
      </c>
      <c r="G6" s="38">
        <v>790</v>
      </c>
      <c r="H6" s="416">
        <v>44970</v>
      </c>
      <c r="I6" s="38">
        <v>3</v>
      </c>
      <c r="J6" s="38">
        <v>1</v>
      </c>
      <c r="K6" s="52" t="s">
        <v>1610</v>
      </c>
      <c r="L6" s="38">
        <v>60</v>
      </c>
      <c r="M6" s="38">
        <v>1</v>
      </c>
      <c r="N6" s="16" t="str">
        <f t="shared" ca="1" si="0"/>
        <v>Warning</v>
      </c>
      <c r="O6" s="38" t="s">
        <v>1689</v>
      </c>
      <c r="P6" s="38">
        <v>10</v>
      </c>
      <c r="Q6" s="38">
        <v>747.94999999999993</v>
      </c>
      <c r="R6" s="38">
        <v>747.94999999999993</v>
      </c>
      <c r="S6" s="38">
        <v>1</v>
      </c>
      <c r="T6" s="38">
        <v>98.4</v>
      </c>
      <c r="U6" s="43">
        <f>(1000*Q6*10*100)/(S6*R6*T6*1000)</f>
        <v>10.162601626016258</v>
      </c>
      <c r="V6" s="38">
        <f>10*G6*P6/10</f>
        <v>7900</v>
      </c>
      <c r="W6" s="43"/>
      <c r="X6" s="43"/>
      <c r="Y6" s="63"/>
      <c r="Z6" s="256">
        <v>4.5999999999999996</v>
      </c>
      <c r="AA6" s="246">
        <v>3898.5</v>
      </c>
      <c r="AB6" s="63">
        <f>(Z6*W6*U6*V6)/(100*T6)</f>
        <v>0</v>
      </c>
      <c r="AC6" s="38"/>
      <c r="AD6" s="63">
        <f t="shared" si="1"/>
        <v>4.5263999999999989</v>
      </c>
      <c r="AE6" s="226">
        <f>(AD6*1000*0.79*1000)/AA6</f>
        <v>917.23893805309717</v>
      </c>
      <c r="AF6" s="456">
        <f>(0.2*AE6)/10</f>
        <v>18.344778761061946</v>
      </c>
      <c r="AG6" s="38"/>
      <c r="AH6" s="65"/>
    </row>
    <row r="7" spans="1:34" s="56" customFormat="1" ht="13" x14ac:dyDescent="0.3">
      <c r="A7" s="46" t="s">
        <v>1694</v>
      </c>
      <c r="B7" s="46" t="s">
        <v>1391</v>
      </c>
      <c r="C7" s="46" t="s">
        <v>245</v>
      </c>
      <c r="D7" s="46" t="s">
        <v>373</v>
      </c>
      <c r="E7" s="46" t="s">
        <v>52</v>
      </c>
      <c r="F7" s="38" t="s">
        <v>16</v>
      </c>
      <c r="G7" s="38">
        <v>790</v>
      </c>
      <c r="H7" s="416">
        <v>44970</v>
      </c>
      <c r="I7" s="38">
        <v>3</v>
      </c>
      <c r="J7" s="38">
        <v>1</v>
      </c>
      <c r="K7" s="52" t="s">
        <v>1610</v>
      </c>
      <c r="L7" s="38">
        <v>60</v>
      </c>
      <c r="M7" s="38">
        <v>1</v>
      </c>
      <c r="N7" s="16" t="str">
        <f t="shared" ca="1" si="0"/>
        <v>Warning</v>
      </c>
      <c r="O7" s="38" t="s">
        <v>1689</v>
      </c>
      <c r="P7" s="38">
        <v>10</v>
      </c>
      <c r="Q7" s="38">
        <v>733.93</v>
      </c>
      <c r="R7" s="38">
        <v>733.93</v>
      </c>
      <c r="S7" s="38">
        <v>1</v>
      </c>
      <c r="T7" s="38">
        <v>97.899999999999991</v>
      </c>
      <c r="U7" s="43">
        <f>(1000*Q7*10*100)/(S7*R7*T7*1000)</f>
        <v>10.214504596527071</v>
      </c>
      <c r="V7" s="38">
        <f>10*G7*P7/10</f>
        <v>7900</v>
      </c>
      <c r="W7" s="43"/>
      <c r="X7" s="43"/>
      <c r="Y7" s="63"/>
      <c r="Z7" s="256">
        <v>10.7</v>
      </c>
      <c r="AA7" s="246">
        <v>7954</v>
      </c>
      <c r="AB7" s="63">
        <f>(Z7*W7*U7*V7)/(100*T7)</f>
        <v>0</v>
      </c>
      <c r="AC7" s="38"/>
      <c r="AD7" s="63">
        <f t="shared" si="1"/>
        <v>10.475299999999997</v>
      </c>
      <c r="AE7" s="226">
        <f>(AD7*1000*0.79*1000)/AA7</f>
        <v>1040.418280110636</v>
      </c>
      <c r="AF7" s="456">
        <f>(0.2*AE7)/10</f>
        <v>20.808365602212724</v>
      </c>
      <c r="AG7" s="38"/>
      <c r="AH7" s="65"/>
    </row>
    <row r="8" spans="1:34" s="13" customFormat="1" ht="13" x14ac:dyDescent="0.3">
      <c r="A8" s="40" t="s">
        <v>1007</v>
      </c>
      <c r="B8" s="1" t="s">
        <v>1344</v>
      </c>
      <c r="C8" s="40" t="s">
        <v>61</v>
      </c>
      <c r="D8" s="40" t="s">
        <v>69</v>
      </c>
      <c r="E8" s="40" t="s">
        <v>64</v>
      </c>
      <c r="F8" s="41" t="s">
        <v>62</v>
      </c>
      <c r="G8" s="41">
        <v>790</v>
      </c>
      <c r="H8" s="556">
        <v>45240</v>
      </c>
      <c r="I8" s="41">
        <v>6</v>
      </c>
      <c r="J8" s="41">
        <v>2</v>
      </c>
      <c r="K8" s="52" t="s">
        <v>1610</v>
      </c>
      <c r="L8" s="51">
        <f t="shared" ref="L8:L33" si="2">M8*30</f>
        <v>120</v>
      </c>
      <c r="M8" s="51">
        <f t="shared" ref="M8:M33" si="3">I8-J8</f>
        <v>4</v>
      </c>
      <c r="N8" s="16" t="str">
        <f t="shared" ca="1" si="0"/>
        <v>Warning</v>
      </c>
      <c r="O8" s="40" t="s">
        <v>875</v>
      </c>
      <c r="P8" s="41">
        <v>5</v>
      </c>
      <c r="Q8" s="41">
        <v>735.91</v>
      </c>
      <c r="R8" s="41">
        <v>735.91</v>
      </c>
      <c r="S8" s="41">
        <v>1</v>
      </c>
      <c r="T8" s="41">
        <v>97</v>
      </c>
      <c r="U8" s="43">
        <f t="shared" ref="U8:U15" si="4">(P8*1000*Q8*100*1000)/(1000*1000*R8*T8)</f>
        <v>5.1546391752577323</v>
      </c>
      <c r="V8" s="42">
        <v>3950</v>
      </c>
      <c r="W8" s="215"/>
      <c r="X8" s="215"/>
      <c r="Y8" s="215"/>
      <c r="Z8" s="246">
        <v>1</v>
      </c>
      <c r="AA8" s="246">
        <v>791.5</v>
      </c>
      <c r="AB8" s="215"/>
      <c r="AC8" s="215"/>
      <c r="AD8" s="43">
        <f t="shared" si="1"/>
        <v>0.97000000000000008</v>
      </c>
      <c r="AE8" s="43">
        <f>(AD8*1000*0.79*1000)/AA8</f>
        <v>968.16171825647518</v>
      </c>
      <c r="AF8" s="456">
        <f>(0.2*AE8)/10</f>
        <v>19.363234365129507</v>
      </c>
      <c r="AG8" s="215"/>
      <c r="AH8" s="153"/>
    </row>
    <row r="9" spans="1:34" s="65" customFormat="1" ht="13" x14ac:dyDescent="0.3">
      <c r="A9" s="40" t="s">
        <v>1006</v>
      </c>
      <c r="B9" s="1" t="s">
        <v>1337</v>
      </c>
      <c r="C9" s="40" t="s">
        <v>60</v>
      </c>
      <c r="D9" s="40" t="s">
        <v>63</v>
      </c>
      <c r="E9" s="40" t="s">
        <v>64</v>
      </c>
      <c r="F9" s="41" t="s">
        <v>325</v>
      </c>
      <c r="G9" s="41">
        <v>790</v>
      </c>
      <c r="H9" s="418">
        <v>43850</v>
      </c>
      <c r="I9" s="41">
        <v>6</v>
      </c>
      <c r="J9" s="41">
        <v>2</v>
      </c>
      <c r="K9" s="52" t="s">
        <v>1610</v>
      </c>
      <c r="L9" s="51">
        <f t="shared" si="2"/>
        <v>120</v>
      </c>
      <c r="M9" s="51">
        <f t="shared" si="3"/>
        <v>4</v>
      </c>
      <c r="N9" s="16" t="str">
        <f t="shared" ca="1" si="0"/>
        <v>Warning</v>
      </c>
      <c r="O9" s="40" t="s">
        <v>1128</v>
      </c>
      <c r="P9" s="41">
        <v>1</v>
      </c>
      <c r="Q9" s="41">
        <v>752</v>
      </c>
      <c r="R9" s="41">
        <v>752</v>
      </c>
      <c r="S9" s="41">
        <v>1</v>
      </c>
      <c r="T9" s="41">
        <v>98</v>
      </c>
      <c r="U9" s="43">
        <f t="shared" si="4"/>
        <v>1.0204081632653061</v>
      </c>
      <c r="V9" s="42">
        <v>790</v>
      </c>
      <c r="W9" s="43"/>
      <c r="X9" s="43"/>
      <c r="Y9" s="43"/>
      <c r="Z9" s="246">
        <v>1</v>
      </c>
      <c r="AA9" s="246">
        <v>790</v>
      </c>
      <c r="AB9" s="43">
        <f>(Z9*W9*U9*V9)/(100*T9)</f>
        <v>0</v>
      </c>
      <c r="AC9" s="215"/>
      <c r="AD9" s="43">
        <f t="shared" si="1"/>
        <v>0.98</v>
      </c>
      <c r="AE9" s="43">
        <v>943.34105032289483</v>
      </c>
      <c r="AF9" s="456">
        <v>18.866821006457897</v>
      </c>
      <c r="AG9" s="215"/>
      <c r="AH9" s="153"/>
    </row>
    <row r="10" spans="1:34" s="65" customFormat="1" ht="13" x14ac:dyDescent="0.3">
      <c r="A10" s="40" t="s">
        <v>1086</v>
      </c>
      <c r="B10" s="40" t="s">
        <v>1450</v>
      </c>
      <c r="C10" s="53" t="s">
        <v>283</v>
      </c>
      <c r="D10" s="53"/>
      <c r="E10" s="53"/>
      <c r="F10" s="211" t="s">
        <v>16</v>
      </c>
      <c r="G10" s="212">
        <v>790</v>
      </c>
      <c r="H10" s="152">
        <v>45160</v>
      </c>
      <c r="I10" s="52">
        <v>12</v>
      </c>
      <c r="J10" s="52">
        <v>2</v>
      </c>
      <c r="K10" s="52" t="s">
        <v>1610</v>
      </c>
      <c r="L10" s="220">
        <f t="shared" si="2"/>
        <v>300</v>
      </c>
      <c r="M10" s="220">
        <f t="shared" si="3"/>
        <v>10</v>
      </c>
      <c r="N10" s="16" t="str">
        <f t="shared" ca="1" si="0"/>
        <v>Warning</v>
      </c>
      <c r="O10" s="52" t="s">
        <v>1670</v>
      </c>
      <c r="P10" s="52">
        <v>10</v>
      </c>
      <c r="Q10" s="211">
        <v>270.37</v>
      </c>
      <c r="R10" s="211">
        <v>270.37</v>
      </c>
      <c r="S10" s="52">
        <v>1</v>
      </c>
      <c r="T10" s="211">
        <v>99.6</v>
      </c>
      <c r="U10" s="43">
        <f t="shared" si="4"/>
        <v>10.040160642570282</v>
      </c>
      <c r="V10" s="42">
        <v>7900</v>
      </c>
      <c r="W10" s="43"/>
      <c r="X10" s="43"/>
      <c r="Y10" s="42"/>
      <c r="Z10" s="246">
        <v>9.9</v>
      </c>
      <c r="AA10" s="257">
        <v>7962.8</v>
      </c>
      <c r="AB10" s="52"/>
      <c r="AC10" s="52"/>
      <c r="AD10" s="43">
        <f t="shared" si="1"/>
        <v>9.8604000000000003</v>
      </c>
      <c r="AE10" s="43">
        <f t="shared" ref="AE10:AE33" si="5">(AD10*1000*0.79*1000)/AA10</f>
        <v>978.26342492590538</v>
      </c>
      <c r="AF10" s="456">
        <f t="shared" ref="AF10:AF33" si="6">(0.2*AE10)/10</f>
        <v>19.565268498518108</v>
      </c>
      <c r="AG10" s="50"/>
      <c r="AH10" s="56"/>
    </row>
    <row r="11" spans="1:34" s="65" customFormat="1" ht="13" x14ac:dyDescent="0.3">
      <c r="A11" s="40" t="s">
        <v>1079</v>
      </c>
      <c r="B11" s="40" t="s">
        <v>1452</v>
      </c>
      <c r="C11" s="53" t="s">
        <v>611</v>
      </c>
      <c r="D11" s="53"/>
      <c r="E11" s="53"/>
      <c r="F11" s="211" t="s">
        <v>16</v>
      </c>
      <c r="G11" s="212">
        <v>790</v>
      </c>
      <c r="H11" s="152">
        <v>45160</v>
      </c>
      <c r="I11" s="52">
        <v>12</v>
      </c>
      <c r="J11" s="52">
        <v>2</v>
      </c>
      <c r="K11" s="52" t="s">
        <v>1610</v>
      </c>
      <c r="L11" s="220">
        <f t="shared" si="2"/>
        <v>300</v>
      </c>
      <c r="M11" s="220">
        <f t="shared" si="3"/>
        <v>10</v>
      </c>
      <c r="N11" s="16" t="str">
        <f t="shared" ca="1" si="0"/>
        <v>Warning</v>
      </c>
      <c r="O11" s="52" t="s">
        <v>1670</v>
      </c>
      <c r="P11" s="52">
        <v>10</v>
      </c>
      <c r="Q11" s="211">
        <v>296.39999999999998</v>
      </c>
      <c r="R11" s="211">
        <v>296.39999999999998</v>
      </c>
      <c r="S11" s="52">
        <v>1</v>
      </c>
      <c r="T11" s="211">
        <v>96.37</v>
      </c>
      <c r="U11" s="43">
        <f t="shared" si="4"/>
        <v>10.376673238559718</v>
      </c>
      <c r="V11" s="42">
        <v>7900</v>
      </c>
      <c r="W11" s="43"/>
      <c r="X11" s="43"/>
      <c r="Y11" s="42"/>
      <c r="Z11" s="246">
        <v>12.3</v>
      </c>
      <c r="AA11" s="257">
        <v>8024.3</v>
      </c>
      <c r="AB11" s="52"/>
      <c r="AC11" s="52"/>
      <c r="AD11" s="43">
        <f t="shared" si="1"/>
        <v>11.85351</v>
      </c>
      <c r="AE11" s="43">
        <f t="shared" si="5"/>
        <v>1166.9893822514114</v>
      </c>
      <c r="AF11" s="456">
        <f t="shared" si="6"/>
        <v>23.339787645028231</v>
      </c>
      <c r="AG11" s="50"/>
      <c r="AH11" s="56"/>
    </row>
    <row r="12" spans="1:34" ht="13" x14ac:dyDescent="0.3">
      <c r="A12" s="40" t="s">
        <v>1077</v>
      </c>
      <c r="B12" s="40" t="s">
        <v>1448</v>
      </c>
      <c r="C12" s="53" t="s">
        <v>323</v>
      </c>
      <c r="D12" s="53"/>
      <c r="E12" s="53"/>
      <c r="F12" s="211" t="s">
        <v>16</v>
      </c>
      <c r="G12" s="212">
        <v>790</v>
      </c>
      <c r="H12" s="152">
        <v>45160</v>
      </c>
      <c r="I12" s="52">
        <v>12</v>
      </c>
      <c r="J12" s="52">
        <v>2</v>
      </c>
      <c r="K12" s="52" t="s">
        <v>1610</v>
      </c>
      <c r="L12" s="220">
        <f t="shared" si="2"/>
        <v>300</v>
      </c>
      <c r="M12" s="220">
        <f t="shared" si="3"/>
        <v>10</v>
      </c>
      <c r="N12" s="16" t="str">
        <f t="shared" ca="1" si="0"/>
        <v>Warning</v>
      </c>
      <c r="O12" s="52" t="s">
        <v>1670</v>
      </c>
      <c r="P12" s="52">
        <v>10</v>
      </c>
      <c r="Q12" s="211">
        <v>272.38</v>
      </c>
      <c r="R12" s="211">
        <v>272.38</v>
      </c>
      <c r="S12" s="52">
        <v>1</v>
      </c>
      <c r="T12" s="211">
        <v>95.4</v>
      </c>
      <c r="U12" s="43">
        <f t="shared" si="4"/>
        <v>10.482180293501049</v>
      </c>
      <c r="V12" s="42">
        <v>7900</v>
      </c>
      <c r="W12" s="43"/>
      <c r="X12" s="43"/>
      <c r="Y12" s="42"/>
      <c r="Z12" s="246">
        <v>10.7</v>
      </c>
      <c r="AA12" s="257">
        <v>7917.5</v>
      </c>
      <c r="AB12" s="52"/>
      <c r="AC12" s="52"/>
      <c r="AD12" s="43">
        <f t="shared" si="1"/>
        <v>10.207800000000001</v>
      </c>
      <c r="AE12" s="43">
        <f t="shared" si="5"/>
        <v>1018.5237764445849</v>
      </c>
      <c r="AF12" s="456">
        <f t="shared" si="6"/>
        <v>20.370475528891699</v>
      </c>
      <c r="AG12" s="50"/>
      <c r="AH12" s="56"/>
    </row>
    <row r="13" spans="1:34" s="13" customFormat="1" ht="13" x14ac:dyDescent="0.3">
      <c r="A13" s="40" t="s">
        <v>461</v>
      </c>
      <c r="B13" s="1" t="s">
        <v>1482</v>
      </c>
      <c r="C13" s="209" t="s">
        <v>1087</v>
      </c>
      <c r="D13" s="209"/>
      <c r="E13" s="209"/>
      <c r="F13" s="211" t="s">
        <v>16</v>
      </c>
      <c r="G13" s="212">
        <v>790</v>
      </c>
      <c r="H13" s="418">
        <v>44484</v>
      </c>
      <c r="I13" s="52">
        <v>12</v>
      </c>
      <c r="J13" s="52">
        <v>2</v>
      </c>
      <c r="K13" s="52" t="s">
        <v>1609</v>
      </c>
      <c r="L13" s="220">
        <f t="shared" si="2"/>
        <v>300</v>
      </c>
      <c r="M13" s="220">
        <f t="shared" si="3"/>
        <v>10</v>
      </c>
      <c r="N13" s="16" t="str">
        <f t="shared" si="0"/>
        <v>Warning</v>
      </c>
      <c r="O13" s="52" t="s">
        <v>649</v>
      </c>
      <c r="P13" s="52">
        <v>10</v>
      </c>
      <c r="Q13" s="213">
        <v>300.43</v>
      </c>
      <c r="R13" s="213">
        <v>300.43</v>
      </c>
      <c r="S13" s="52">
        <v>1</v>
      </c>
      <c r="T13" s="213">
        <v>98.8</v>
      </c>
      <c r="U13" s="43">
        <f t="shared" si="4"/>
        <v>10.121457489878543</v>
      </c>
      <c r="V13" s="42">
        <v>7900</v>
      </c>
      <c r="W13" s="43"/>
      <c r="X13" s="43"/>
      <c r="Y13" s="42"/>
      <c r="Z13" s="257">
        <v>11.2</v>
      </c>
      <c r="AA13" s="257">
        <v>7919.1</v>
      </c>
      <c r="AB13" s="52"/>
      <c r="AC13" s="52"/>
      <c r="AD13" s="43">
        <f t="shared" si="1"/>
        <v>11.0656</v>
      </c>
      <c r="AE13" s="43">
        <f t="shared" si="5"/>
        <v>1103.8910987359675</v>
      </c>
      <c r="AF13" s="456">
        <f t="shared" si="6"/>
        <v>22.077821974719349</v>
      </c>
      <c r="AG13" s="50"/>
      <c r="AH13" s="56"/>
    </row>
    <row r="14" spans="1:34" ht="13" x14ac:dyDescent="0.3">
      <c r="A14" s="40" t="s">
        <v>458</v>
      </c>
      <c r="B14" s="1" t="s">
        <v>1479</v>
      </c>
      <c r="C14" s="209" t="s">
        <v>333</v>
      </c>
      <c r="D14" s="209"/>
      <c r="E14" s="209"/>
      <c r="F14" s="211" t="s">
        <v>16</v>
      </c>
      <c r="G14" s="212">
        <v>790</v>
      </c>
      <c r="H14" s="418">
        <v>44868</v>
      </c>
      <c r="I14" s="52">
        <v>12</v>
      </c>
      <c r="J14" s="52">
        <v>2</v>
      </c>
      <c r="K14" s="52" t="s">
        <v>1610</v>
      </c>
      <c r="L14" s="220">
        <f t="shared" si="2"/>
        <v>300</v>
      </c>
      <c r="M14" s="220">
        <f t="shared" si="3"/>
        <v>10</v>
      </c>
      <c r="N14" s="16" t="str">
        <f t="shared" ca="1" si="0"/>
        <v>Warning</v>
      </c>
      <c r="O14" s="38" t="s">
        <v>1648</v>
      </c>
      <c r="P14" s="52">
        <v>10</v>
      </c>
      <c r="Q14" s="213">
        <v>274.39999999999998</v>
      </c>
      <c r="R14" s="213">
        <v>274.39999999999998</v>
      </c>
      <c r="S14" s="52">
        <v>1</v>
      </c>
      <c r="T14" s="213">
        <v>99.5</v>
      </c>
      <c r="U14" s="43">
        <f t="shared" si="4"/>
        <v>10.050251256281408</v>
      </c>
      <c r="V14" s="42">
        <v>7900</v>
      </c>
      <c r="W14" s="43"/>
      <c r="X14" s="43"/>
      <c r="Y14" s="42"/>
      <c r="Z14" s="257">
        <v>5</v>
      </c>
      <c r="AA14" s="257">
        <v>3995.8</v>
      </c>
      <c r="AB14" s="52"/>
      <c r="AC14" s="52"/>
      <c r="AD14" s="43">
        <f t="shared" si="1"/>
        <v>4.9750000000000005</v>
      </c>
      <c r="AE14" s="43">
        <f t="shared" si="5"/>
        <v>983.59527503879087</v>
      </c>
      <c r="AF14" s="456">
        <f t="shared" si="6"/>
        <v>19.671905500775818</v>
      </c>
      <c r="AG14" s="50"/>
      <c r="AH14" s="56"/>
    </row>
    <row r="15" spans="1:34" ht="13" x14ac:dyDescent="0.3">
      <c r="A15" s="40" t="s">
        <v>460</v>
      </c>
      <c r="B15" s="1" t="s">
        <v>1480</v>
      </c>
      <c r="C15" s="209" t="s">
        <v>344</v>
      </c>
      <c r="D15" s="209"/>
      <c r="E15" s="209"/>
      <c r="F15" s="211" t="s">
        <v>16</v>
      </c>
      <c r="G15" s="212">
        <v>790</v>
      </c>
      <c r="H15" s="152">
        <v>45013</v>
      </c>
      <c r="I15" s="52">
        <v>12</v>
      </c>
      <c r="J15" s="52">
        <v>2</v>
      </c>
      <c r="K15" s="52" t="s">
        <v>1610</v>
      </c>
      <c r="L15" s="220">
        <f t="shared" si="2"/>
        <v>300</v>
      </c>
      <c r="M15" s="220">
        <f t="shared" si="3"/>
        <v>10</v>
      </c>
      <c r="N15" s="16" t="str">
        <f t="shared" ca="1" si="0"/>
        <v>Warning</v>
      </c>
      <c r="O15" s="38" t="s">
        <v>1696</v>
      </c>
      <c r="P15" s="52">
        <v>10</v>
      </c>
      <c r="Q15" s="213">
        <v>274.39</v>
      </c>
      <c r="R15" s="213">
        <v>274.39</v>
      </c>
      <c r="S15" s="52">
        <v>1</v>
      </c>
      <c r="T15" s="213">
        <v>99</v>
      </c>
      <c r="U15" s="43">
        <f t="shared" si="4"/>
        <v>10.1010101010101</v>
      </c>
      <c r="V15" s="42">
        <v>7900</v>
      </c>
      <c r="W15" s="43"/>
      <c r="X15" s="43"/>
      <c r="Y15" s="42"/>
      <c r="Z15" s="257">
        <v>10</v>
      </c>
      <c r="AA15" s="257">
        <v>7903.1</v>
      </c>
      <c r="AB15" s="52"/>
      <c r="AC15" s="52"/>
      <c r="AD15" s="43">
        <f t="shared" si="1"/>
        <v>9.8999999999999986</v>
      </c>
      <c r="AE15" s="43">
        <f t="shared" si="5"/>
        <v>989.61167136946244</v>
      </c>
      <c r="AF15" s="456">
        <f t="shared" si="6"/>
        <v>19.792233427389249</v>
      </c>
      <c r="AG15" s="50"/>
      <c r="AH15" s="56"/>
    </row>
    <row r="16" spans="1:34" ht="13" x14ac:dyDescent="0.3">
      <c r="A16" s="40" t="s">
        <v>481</v>
      </c>
      <c r="B16" s="40" t="s">
        <v>1245</v>
      </c>
      <c r="C16" s="40" t="s">
        <v>480</v>
      </c>
      <c r="D16" s="117" t="s">
        <v>145</v>
      </c>
      <c r="E16" s="40" t="s">
        <v>141</v>
      </c>
      <c r="F16" s="38" t="s">
        <v>16</v>
      </c>
      <c r="G16" s="38">
        <v>790</v>
      </c>
      <c r="H16" s="420">
        <v>45160</v>
      </c>
      <c r="I16" s="38">
        <v>12</v>
      </c>
      <c r="J16" s="38">
        <v>2</v>
      </c>
      <c r="K16" s="52" t="s">
        <v>1610</v>
      </c>
      <c r="L16" s="38">
        <f t="shared" si="2"/>
        <v>300</v>
      </c>
      <c r="M16" s="38">
        <f t="shared" si="3"/>
        <v>10</v>
      </c>
      <c r="N16" s="16" t="str">
        <f t="shared" ca="1" si="0"/>
        <v>Warning</v>
      </c>
      <c r="O16" s="38" t="s">
        <v>1689</v>
      </c>
      <c r="P16" s="38">
        <v>10</v>
      </c>
      <c r="Q16" s="38">
        <v>318.13</v>
      </c>
      <c r="R16" s="38">
        <v>295.14</v>
      </c>
      <c r="S16" s="38">
        <v>1</v>
      </c>
      <c r="T16" s="38">
        <v>100</v>
      </c>
      <c r="U16" s="43">
        <f>(P16*1000*Q16*100)/(S16*1000*R16*T16)</f>
        <v>10.778952361591109</v>
      </c>
      <c r="V16" s="38">
        <f>10*G16*P16/10</f>
        <v>7900</v>
      </c>
      <c r="W16" s="43"/>
      <c r="X16" s="43"/>
      <c r="Y16" s="42"/>
      <c r="Z16" s="363">
        <v>12</v>
      </c>
      <c r="AA16" s="246">
        <v>9272.7999999999993</v>
      </c>
      <c r="AB16" s="40"/>
      <c r="AC16" s="40"/>
      <c r="AD16" s="43">
        <f t="shared" si="1"/>
        <v>11.132807342910132</v>
      </c>
      <c r="AE16" s="43">
        <f t="shared" si="5"/>
        <v>948.46408861390364</v>
      </c>
      <c r="AF16" s="456">
        <f t="shared" si="6"/>
        <v>18.969281772278073</v>
      </c>
      <c r="AG16" s="40"/>
      <c r="AH16" s="13"/>
    </row>
    <row r="17" spans="1:34" ht="13" x14ac:dyDescent="0.3">
      <c r="A17" s="40" t="s">
        <v>1691</v>
      </c>
      <c r="B17" s="1" t="s">
        <v>1317</v>
      </c>
      <c r="C17" s="40" t="s">
        <v>270</v>
      </c>
      <c r="D17" s="40" t="s">
        <v>272</v>
      </c>
      <c r="E17" s="40" t="s">
        <v>271</v>
      </c>
      <c r="F17" s="41" t="s">
        <v>16</v>
      </c>
      <c r="G17" s="41">
        <v>790</v>
      </c>
      <c r="H17" s="418">
        <v>44970</v>
      </c>
      <c r="I17" s="41">
        <v>12</v>
      </c>
      <c r="J17" s="41">
        <v>2</v>
      </c>
      <c r="K17" s="52" t="s">
        <v>1610</v>
      </c>
      <c r="L17" s="51">
        <f t="shared" si="2"/>
        <v>300</v>
      </c>
      <c r="M17" s="51">
        <f t="shared" si="3"/>
        <v>10</v>
      </c>
      <c r="N17" s="16" t="str">
        <f t="shared" ca="1" si="0"/>
        <v>Warning</v>
      </c>
      <c r="O17" s="38" t="s">
        <v>1689</v>
      </c>
      <c r="P17" s="41">
        <v>1</v>
      </c>
      <c r="Q17" s="41">
        <v>300.17</v>
      </c>
      <c r="R17" s="41">
        <v>300.17</v>
      </c>
      <c r="S17" s="41">
        <v>1</v>
      </c>
      <c r="T17" s="41">
        <v>98</v>
      </c>
      <c r="U17" s="43">
        <f>(P17*1000*Q17*100*1000)/(1000*1000*R17*T17)</f>
        <v>1.0204081632653061</v>
      </c>
      <c r="V17" s="42">
        <v>790</v>
      </c>
      <c r="W17" s="41"/>
      <c r="X17" s="41"/>
      <c r="Y17" s="43"/>
      <c r="Z17" s="252">
        <v>1</v>
      </c>
      <c r="AA17" s="252">
        <v>790.5</v>
      </c>
      <c r="AB17" s="43">
        <f>(Z17*W17*U17*V17)/(100*T17)</f>
        <v>0</v>
      </c>
      <c r="AC17" s="40"/>
      <c r="AD17" s="43">
        <f t="shared" si="1"/>
        <v>0.98</v>
      </c>
      <c r="AE17" s="43">
        <f t="shared" si="5"/>
        <v>979.38013915243516</v>
      </c>
      <c r="AF17" s="456">
        <f t="shared" si="6"/>
        <v>19.587602783048702</v>
      </c>
      <c r="AG17" s="40"/>
      <c r="AH17" s="13"/>
    </row>
    <row r="18" spans="1:34" ht="13.5" thickBot="1" x14ac:dyDescent="0.35">
      <c r="A18" s="40" t="s">
        <v>597</v>
      </c>
      <c r="B18" s="40" t="s">
        <v>1490</v>
      </c>
      <c r="C18" s="1" t="s">
        <v>590</v>
      </c>
      <c r="D18" s="1" t="s">
        <v>605</v>
      </c>
      <c r="E18" s="1" t="s">
        <v>569</v>
      </c>
      <c r="F18" s="10" t="s">
        <v>16</v>
      </c>
      <c r="G18" s="10">
        <v>790</v>
      </c>
      <c r="H18" s="417">
        <v>44889</v>
      </c>
      <c r="I18" s="10">
        <v>12</v>
      </c>
      <c r="J18" s="38">
        <v>2</v>
      </c>
      <c r="K18" s="52" t="s">
        <v>1610</v>
      </c>
      <c r="L18" s="38">
        <f t="shared" si="2"/>
        <v>300</v>
      </c>
      <c r="M18" s="38">
        <f t="shared" si="3"/>
        <v>10</v>
      </c>
      <c r="N18" s="16" t="str">
        <f t="shared" ca="1" si="0"/>
        <v>Warning</v>
      </c>
      <c r="O18" s="41" t="s">
        <v>1670</v>
      </c>
      <c r="P18" s="38">
        <v>10</v>
      </c>
      <c r="Q18" s="10">
        <v>225.31</v>
      </c>
      <c r="R18" s="10">
        <v>225.31</v>
      </c>
      <c r="S18" s="10">
        <v>1</v>
      </c>
      <c r="T18" s="10">
        <v>99.8</v>
      </c>
      <c r="U18" s="63">
        <f t="shared" ref="U18:U33" si="7">(P18*1000*Q18*100)/(S18*1000*R18*T18)</f>
        <v>10.020040080160321</v>
      </c>
      <c r="V18" s="10">
        <v>7900</v>
      </c>
      <c r="W18" s="1"/>
      <c r="X18" s="1"/>
      <c r="Y18" s="1"/>
      <c r="Z18" s="259">
        <v>9.8000000000000007</v>
      </c>
      <c r="AA18" s="259">
        <v>7908.9</v>
      </c>
      <c r="AB18" s="1"/>
      <c r="AC18" s="1"/>
      <c r="AD18" s="43">
        <f t="shared" si="1"/>
        <v>9.780400000000002</v>
      </c>
      <c r="AE18" s="63">
        <f t="shared" si="5"/>
        <v>976.93939738775327</v>
      </c>
      <c r="AF18" s="458">
        <f t="shared" si="6"/>
        <v>19.538787947755065</v>
      </c>
      <c r="AG18" s="1"/>
    </row>
    <row r="19" spans="1:34" ht="26" thickBot="1" x14ac:dyDescent="0.35">
      <c r="A19" s="1" t="s">
        <v>595</v>
      </c>
      <c r="B19" s="1" t="s">
        <v>1499</v>
      </c>
      <c r="C19" s="40" t="s">
        <v>2054</v>
      </c>
      <c r="D19" s="1" t="s">
        <v>603</v>
      </c>
      <c r="E19" s="360" t="s">
        <v>608</v>
      </c>
      <c r="F19" s="10" t="s">
        <v>16</v>
      </c>
      <c r="G19" s="10">
        <v>790</v>
      </c>
      <c r="H19" s="419">
        <v>45097</v>
      </c>
      <c r="I19" s="41">
        <v>12</v>
      </c>
      <c r="J19" s="38">
        <v>2</v>
      </c>
      <c r="K19" s="52" t="s">
        <v>1610</v>
      </c>
      <c r="L19" s="38">
        <f t="shared" si="2"/>
        <v>300</v>
      </c>
      <c r="M19" s="38">
        <f t="shared" si="3"/>
        <v>10</v>
      </c>
      <c r="N19" s="16" t="str">
        <f t="shared" ca="1" si="0"/>
        <v>Warning</v>
      </c>
      <c r="O19" s="41" t="s">
        <v>875</v>
      </c>
      <c r="P19" s="38">
        <v>10</v>
      </c>
      <c r="Q19" s="10">
        <v>220.36</v>
      </c>
      <c r="R19" s="10">
        <v>220.36</v>
      </c>
      <c r="S19" s="10">
        <v>1</v>
      </c>
      <c r="T19" s="10">
        <v>100</v>
      </c>
      <c r="U19" s="63">
        <f t="shared" si="7"/>
        <v>10</v>
      </c>
      <c r="V19" s="10">
        <v>7900</v>
      </c>
      <c r="W19" s="1"/>
      <c r="X19" s="1"/>
      <c r="Y19" s="1"/>
      <c r="Z19" s="259">
        <v>9.8000000000000007</v>
      </c>
      <c r="AA19" s="259">
        <v>7902.7</v>
      </c>
      <c r="AB19" s="1"/>
      <c r="AC19" s="1"/>
      <c r="AD19" s="43">
        <f t="shared" si="1"/>
        <v>9.8000000000000025</v>
      </c>
      <c r="AE19" s="63">
        <f t="shared" si="5"/>
        <v>979.66517772406928</v>
      </c>
      <c r="AF19" s="459">
        <f t="shared" si="6"/>
        <v>19.593303554481388</v>
      </c>
      <c r="AG19" s="1"/>
    </row>
    <row r="20" spans="1:34" s="13" customFormat="1" ht="13" x14ac:dyDescent="0.3">
      <c r="A20" s="40" t="s">
        <v>567</v>
      </c>
      <c r="B20" s="40" t="s">
        <v>1491</v>
      </c>
      <c r="C20" s="40" t="s">
        <v>1793</v>
      </c>
      <c r="D20" s="117" t="s">
        <v>568</v>
      </c>
      <c r="E20" s="40" t="s">
        <v>569</v>
      </c>
      <c r="F20" s="10" t="s">
        <v>16</v>
      </c>
      <c r="G20" s="38">
        <v>790</v>
      </c>
      <c r="H20" s="417">
        <v>45490</v>
      </c>
      <c r="I20" s="41">
        <v>12</v>
      </c>
      <c r="J20" s="38">
        <v>2</v>
      </c>
      <c r="K20" s="52" t="s">
        <v>1610</v>
      </c>
      <c r="L20" s="38">
        <f t="shared" si="2"/>
        <v>300</v>
      </c>
      <c r="M20" s="38">
        <f t="shared" si="3"/>
        <v>10</v>
      </c>
      <c r="N20" s="16" t="str">
        <f t="shared" ca="1" si="0"/>
        <v/>
      </c>
      <c r="O20" s="41" t="s">
        <v>1700</v>
      </c>
      <c r="P20" s="38">
        <v>10</v>
      </c>
      <c r="Q20" s="38">
        <v>255.66</v>
      </c>
      <c r="R20" s="38">
        <v>255.66</v>
      </c>
      <c r="S20" s="38">
        <v>1</v>
      </c>
      <c r="T20" s="38">
        <v>99.9</v>
      </c>
      <c r="U20" s="43">
        <f t="shared" si="7"/>
        <v>10.01001001001001</v>
      </c>
      <c r="V20" s="38">
        <f>10*G20*P20/10</f>
        <v>7900</v>
      </c>
      <c r="W20" s="43"/>
      <c r="X20" s="43"/>
      <c r="Y20" s="42"/>
      <c r="Z20" s="252">
        <v>9.8000000000000007</v>
      </c>
      <c r="AA20" s="252">
        <v>7801.4</v>
      </c>
      <c r="AB20" s="40"/>
      <c r="AC20" s="40"/>
      <c r="AD20" s="43">
        <f t="shared" si="1"/>
        <v>9.7902000000000022</v>
      </c>
      <c r="AE20" s="63">
        <f t="shared" si="5"/>
        <v>991.39359602122738</v>
      </c>
      <c r="AF20" s="457">
        <f t="shared" si="6"/>
        <v>19.827871920424549</v>
      </c>
      <c r="AG20" s="40"/>
    </row>
    <row r="21" spans="1:34" ht="12" customHeight="1" x14ac:dyDescent="0.3">
      <c r="A21" s="40" t="s">
        <v>596</v>
      </c>
      <c r="B21" s="40" t="s">
        <v>1492</v>
      </c>
      <c r="C21" s="1" t="s">
        <v>589</v>
      </c>
      <c r="D21" s="1" t="s">
        <v>604</v>
      </c>
      <c r="E21" s="1" t="s">
        <v>569</v>
      </c>
      <c r="F21" s="10" t="s">
        <v>16</v>
      </c>
      <c r="G21" s="10">
        <v>790</v>
      </c>
      <c r="H21" s="418">
        <v>45097</v>
      </c>
      <c r="I21" s="10">
        <v>12</v>
      </c>
      <c r="J21" s="38">
        <v>2</v>
      </c>
      <c r="K21" s="52" t="s">
        <v>1610</v>
      </c>
      <c r="L21" s="38">
        <f t="shared" si="2"/>
        <v>300</v>
      </c>
      <c r="M21" s="38">
        <f t="shared" si="3"/>
        <v>10</v>
      </c>
      <c r="N21" s="16" t="str">
        <f t="shared" ca="1" si="0"/>
        <v>Warning</v>
      </c>
      <c r="O21" s="41" t="s">
        <v>875</v>
      </c>
      <c r="P21" s="38">
        <v>10</v>
      </c>
      <c r="Q21" s="10">
        <v>252.72</v>
      </c>
      <c r="R21" s="10">
        <v>252.72</v>
      </c>
      <c r="S21" s="10">
        <v>1</v>
      </c>
      <c r="T21" s="10">
        <v>99.9</v>
      </c>
      <c r="U21" s="63">
        <f t="shared" si="7"/>
        <v>10.01001001001001</v>
      </c>
      <c r="V21" s="10">
        <v>7900</v>
      </c>
      <c r="W21" s="1"/>
      <c r="X21" s="1"/>
      <c r="Y21" s="1"/>
      <c r="Z21" s="259">
        <v>9.9</v>
      </c>
      <c r="AA21" s="259">
        <v>7903.2</v>
      </c>
      <c r="AB21" s="1"/>
      <c r="AC21" s="1"/>
      <c r="AD21" s="43">
        <f t="shared" si="1"/>
        <v>9.8901000000000003</v>
      </c>
      <c r="AE21" s="63">
        <f t="shared" si="5"/>
        <v>988.60955056179785</v>
      </c>
      <c r="AF21" s="460">
        <f t="shared" si="6"/>
        <v>19.772191011235957</v>
      </c>
      <c r="AG21" s="1"/>
    </row>
    <row r="22" spans="1:34" s="303" customFormat="1" ht="12" customHeight="1" x14ac:dyDescent="0.3">
      <c r="A22" s="553" t="s">
        <v>582</v>
      </c>
      <c r="B22" s="553" t="s">
        <v>1493</v>
      </c>
      <c r="C22" s="142" t="s">
        <v>583</v>
      </c>
      <c r="D22" s="142" t="s">
        <v>584</v>
      </c>
      <c r="E22" s="142" t="s">
        <v>569</v>
      </c>
      <c r="F22" s="146" t="s">
        <v>16</v>
      </c>
      <c r="G22" s="146">
        <v>790</v>
      </c>
      <c r="H22" s="418">
        <v>44889</v>
      </c>
      <c r="I22" s="557">
        <v>12</v>
      </c>
      <c r="J22" s="144">
        <v>2</v>
      </c>
      <c r="K22" s="558" t="s">
        <v>1610</v>
      </c>
      <c r="L22" s="144">
        <f t="shared" si="2"/>
        <v>300</v>
      </c>
      <c r="M22" s="144">
        <f t="shared" si="3"/>
        <v>10</v>
      </c>
      <c r="N22" s="16" t="str">
        <f t="shared" ca="1" si="0"/>
        <v>Warning</v>
      </c>
      <c r="O22" s="557" t="s">
        <v>1670</v>
      </c>
      <c r="P22" s="144">
        <v>10</v>
      </c>
      <c r="Q22" s="146">
        <v>291.70999999999998</v>
      </c>
      <c r="R22" s="146">
        <v>291.70999999999998</v>
      </c>
      <c r="S22" s="146">
        <v>1</v>
      </c>
      <c r="T22" s="146">
        <v>99.6</v>
      </c>
      <c r="U22" s="559">
        <f t="shared" si="7"/>
        <v>10.040160642570282</v>
      </c>
      <c r="V22" s="146">
        <v>7900</v>
      </c>
      <c r="W22" s="142"/>
      <c r="X22" s="142"/>
      <c r="Y22" s="142"/>
      <c r="Z22" s="560">
        <v>9.6999999999999993</v>
      </c>
      <c r="AA22" s="560">
        <v>7935.5</v>
      </c>
      <c r="AB22" s="142"/>
      <c r="AC22" s="142"/>
      <c r="AD22" s="380">
        <f t="shared" si="1"/>
        <v>9.6611999999999991</v>
      </c>
      <c r="AE22" s="559">
        <f t="shared" si="5"/>
        <v>961.79799634553581</v>
      </c>
      <c r="AF22" s="561">
        <f t="shared" si="6"/>
        <v>19.235959926910716</v>
      </c>
      <c r="AG22" s="1"/>
      <c r="AH22"/>
    </row>
    <row r="23" spans="1:34" s="56" customFormat="1" ht="13" x14ac:dyDescent="0.3">
      <c r="A23" s="40" t="s">
        <v>599</v>
      </c>
      <c r="B23" s="40" t="s">
        <v>1494</v>
      </c>
      <c r="C23" s="1" t="s">
        <v>592</v>
      </c>
      <c r="D23" s="1" t="s">
        <v>607</v>
      </c>
      <c r="E23" s="1" t="s">
        <v>569</v>
      </c>
      <c r="F23" s="10" t="s">
        <v>16</v>
      </c>
      <c r="G23" s="10">
        <v>790</v>
      </c>
      <c r="H23" s="417">
        <v>44889</v>
      </c>
      <c r="I23" s="10">
        <v>12</v>
      </c>
      <c r="J23" s="38">
        <v>2</v>
      </c>
      <c r="K23" s="52" t="s">
        <v>1610</v>
      </c>
      <c r="L23" s="38">
        <f t="shared" si="2"/>
        <v>300</v>
      </c>
      <c r="M23" s="38">
        <f t="shared" si="3"/>
        <v>10</v>
      </c>
      <c r="N23" s="16" t="str">
        <f t="shared" ca="1" si="0"/>
        <v>Warning</v>
      </c>
      <c r="O23" s="41" t="s">
        <v>1670</v>
      </c>
      <c r="P23" s="38">
        <v>10</v>
      </c>
      <c r="Q23" s="10">
        <v>249.68</v>
      </c>
      <c r="R23" s="10">
        <v>249.68</v>
      </c>
      <c r="S23" s="10">
        <v>1</v>
      </c>
      <c r="T23" s="10">
        <v>99.9</v>
      </c>
      <c r="U23" s="63">
        <f t="shared" si="7"/>
        <v>10.01001001001001</v>
      </c>
      <c r="V23" s="10">
        <v>7900</v>
      </c>
      <c r="W23" s="1"/>
      <c r="X23" s="1"/>
      <c r="Y23" s="1"/>
      <c r="Z23" s="259">
        <v>10.1</v>
      </c>
      <c r="AA23" s="259">
        <v>7910</v>
      </c>
      <c r="AB23" s="1"/>
      <c r="AC23" s="1"/>
      <c r="AD23" s="43">
        <f t="shared" si="1"/>
        <v>10.0899</v>
      </c>
      <c r="AE23" s="63">
        <f t="shared" si="5"/>
        <v>1007.714412136536</v>
      </c>
      <c r="AF23" s="460">
        <f t="shared" si="6"/>
        <v>20.154288242730722</v>
      </c>
      <c r="AG23" s="1"/>
      <c r="AH23"/>
    </row>
    <row r="24" spans="1:34" s="56" customFormat="1" ht="13" x14ac:dyDescent="0.3">
      <c r="A24" s="40" t="s">
        <v>598</v>
      </c>
      <c r="B24" s="40" t="s">
        <v>1495</v>
      </c>
      <c r="C24" s="1" t="s">
        <v>591</v>
      </c>
      <c r="D24" s="1" t="s">
        <v>606</v>
      </c>
      <c r="E24" s="1" t="s">
        <v>569</v>
      </c>
      <c r="F24" s="10" t="s">
        <v>16</v>
      </c>
      <c r="G24" s="10">
        <v>790</v>
      </c>
      <c r="H24" s="418">
        <v>44889</v>
      </c>
      <c r="I24" s="10">
        <v>12</v>
      </c>
      <c r="J24" s="38">
        <v>2</v>
      </c>
      <c r="K24" s="52" t="s">
        <v>1610</v>
      </c>
      <c r="L24" s="38">
        <f t="shared" si="2"/>
        <v>300</v>
      </c>
      <c r="M24" s="38">
        <f t="shared" si="3"/>
        <v>10</v>
      </c>
      <c r="N24" s="16" t="str">
        <f t="shared" ca="1" si="0"/>
        <v>Warning</v>
      </c>
      <c r="O24" s="41" t="s">
        <v>1670</v>
      </c>
      <c r="P24" s="38">
        <v>10</v>
      </c>
      <c r="Q24" s="10">
        <v>222.67</v>
      </c>
      <c r="R24" s="10">
        <v>222.67</v>
      </c>
      <c r="S24" s="10">
        <v>1</v>
      </c>
      <c r="T24" s="10">
        <v>99.9</v>
      </c>
      <c r="U24" s="63">
        <f t="shared" si="7"/>
        <v>10.01001001001001</v>
      </c>
      <c r="V24" s="10">
        <v>7900</v>
      </c>
      <c r="W24" s="1"/>
      <c r="X24" s="1"/>
      <c r="Y24" s="1"/>
      <c r="Z24" s="259">
        <v>10.6</v>
      </c>
      <c r="AA24" s="259">
        <v>7905.8</v>
      </c>
      <c r="AB24" s="1"/>
      <c r="AC24" s="1"/>
      <c r="AD24" s="43">
        <f t="shared" si="1"/>
        <v>10.589399999999999</v>
      </c>
      <c r="AE24" s="63">
        <f t="shared" si="5"/>
        <v>1058.1631207467935</v>
      </c>
      <c r="AF24" s="457">
        <f t="shared" si="6"/>
        <v>21.163262414935872</v>
      </c>
      <c r="AG24" s="1"/>
      <c r="AH24"/>
    </row>
    <row r="25" spans="1:34" s="56" customFormat="1" ht="13" x14ac:dyDescent="0.3">
      <c r="A25" s="40" t="s">
        <v>600</v>
      </c>
      <c r="B25" s="40" t="s">
        <v>1496</v>
      </c>
      <c r="C25" s="1" t="s">
        <v>593</v>
      </c>
      <c r="D25" s="1" t="s">
        <v>609</v>
      </c>
      <c r="E25" s="1" t="s">
        <v>581</v>
      </c>
      <c r="F25" s="10" t="s">
        <v>16</v>
      </c>
      <c r="G25" s="10">
        <v>790</v>
      </c>
      <c r="H25" s="555">
        <v>44889</v>
      </c>
      <c r="I25" s="10">
        <v>12</v>
      </c>
      <c r="J25" s="38">
        <v>2</v>
      </c>
      <c r="K25" s="52" t="s">
        <v>1610</v>
      </c>
      <c r="L25" s="38">
        <f t="shared" si="2"/>
        <v>300</v>
      </c>
      <c r="M25" s="38">
        <f t="shared" si="3"/>
        <v>10</v>
      </c>
      <c r="N25" s="16" t="str">
        <f t="shared" ca="1" si="0"/>
        <v>Warning</v>
      </c>
      <c r="O25" s="41" t="s">
        <v>1670</v>
      </c>
      <c r="P25" s="38">
        <v>10</v>
      </c>
      <c r="Q25" s="10">
        <v>345.22</v>
      </c>
      <c r="R25" s="10">
        <v>345.22</v>
      </c>
      <c r="S25" s="10">
        <v>1</v>
      </c>
      <c r="T25" s="10">
        <v>99.9</v>
      </c>
      <c r="U25" s="63">
        <f t="shared" si="7"/>
        <v>10.010010010010012</v>
      </c>
      <c r="V25" s="10">
        <v>7900</v>
      </c>
      <c r="W25" s="1"/>
      <c r="X25" s="1"/>
      <c r="Y25" s="1"/>
      <c r="Z25" s="259">
        <v>9.9</v>
      </c>
      <c r="AA25" s="259">
        <v>7925.8</v>
      </c>
      <c r="AB25" s="1"/>
      <c r="AC25" s="1"/>
      <c r="AD25" s="43">
        <f t="shared" si="1"/>
        <v>9.8901000000000021</v>
      </c>
      <c r="AE25" s="63">
        <f t="shared" si="5"/>
        <v>985.7905826541172</v>
      </c>
      <c r="AF25" s="457">
        <f t="shared" si="6"/>
        <v>19.715811653082348</v>
      </c>
      <c r="AG25" s="1"/>
      <c r="AH25"/>
    </row>
    <row r="26" spans="1:34" s="13" customFormat="1" ht="13" x14ac:dyDescent="0.3">
      <c r="A26" s="40" t="s">
        <v>579</v>
      </c>
      <c r="B26" s="40" t="s">
        <v>1497</v>
      </c>
      <c r="C26" s="1" t="s">
        <v>578</v>
      </c>
      <c r="D26" s="117" t="s">
        <v>580</v>
      </c>
      <c r="E26" s="1" t="s">
        <v>581</v>
      </c>
      <c r="F26" s="10" t="s">
        <v>16</v>
      </c>
      <c r="G26" s="10">
        <v>790</v>
      </c>
      <c r="H26" s="418">
        <v>44889</v>
      </c>
      <c r="I26" s="41">
        <v>12</v>
      </c>
      <c r="J26" s="38">
        <v>2</v>
      </c>
      <c r="K26" s="52" t="s">
        <v>1610</v>
      </c>
      <c r="L26" s="38">
        <f t="shared" si="2"/>
        <v>300</v>
      </c>
      <c r="M26" s="38">
        <f t="shared" si="3"/>
        <v>10</v>
      </c>
      <c r="N26" s="16" t="str">
        <f t="shared" ca="1" si="0"/>
        <v>Warning</v>
      </c>
      <c r="O26" s="41" t="s">
        <v>1670</v>
      </c>
      <c r="P26" s="38">
        <v>10</v>
      </c>
      <c r="Q26" s="38">
        <v>304.66000000000003</v>
      </c>
      <c r="R26" s="38">
        <v>304.66000000000003</v>
      </c>
      <c r="S26" s="41">
        <v>1</v>
      </c>
      <c r="T26" s="41">
        <v>98.8</v>
      </c>
      <c r="U26" s="63">
        <f t="shared" si="7"/>
        <v>10.121457489878544</v>
      </c>
      <c r="V26" s="41">
        <v>7900</v>
      </c>
      <c r="W26" s="1"/>
      <c r="X26" s="1"/>
      <c r="Y26" s="1"/>
      <c r="Z26" s="259">
        <v>9.8000000000000007</v>
      </c>
      <c r="AA26" s="259">
        <v>7905.5</v>
      </c>
      <c r="AB26" s="1"/>
      <c r="AC26" s="1"/>
      <c r="AD26" s="43">
        <f t="shared" si="1"/>
        <v>9.6823999999999995</v>
      </c>
      <c r="AE26" s="63">
        <f t="shared" si="5"/>
        <v>967.56637783821395</v>
      </c>
      <c r="AF26" s="457">
        <f t="shared" si="6"/>
        <v>19.351327556764282</v>
      </c>
      <c r="AG26" s="1"/>
      <c r="AH26"/>
    </row>
    <row r="27" spans="1:34" s="153" customFormat="1" ht="13" x14ac:dyDescent="0.3">
      <c r="A27" s="40" t="s">
        <v>564</v>
      </c>
      <c r="B27" s="40" t="s">
        <v>1498</v>
      </c>
      <c r="C27" s="40" t="s">
        <v>565</v>
      </c>
      <c r="D27" s="117" t="s">
        <v>566</v>
      </c>
      <c r="E27" s="40" t="s">
        <v>670</v>
      </c>
      <c r="F27" s="10" t="s">
        <v>16</v>
      </c>
      <c r="G27" s="38">
        <v>790</v>
      </c>
      <c r="H27" s="418">
        <v>44889</v>
      </c>
      <c r="I27" s="41">
        <v>12</v>
      </c>
      <c r="J27" s="38">
        <v>2</v>
      </c>
      <c r="K27" s="52" t="s">
        <v>1610</v>
      </c>
      <c r="L27" s="38">
        <f t="shared" si="2"/>
        <v>300</v>
      </c>
      <c r="M27" s="38">
        <f t="shared" si="3"/>
        <v>10</v>
      </c>
      <c r="N27" s="16" t="str">
        <f t="shared" ca="1" si="0"/>
        <v>Warning</v>
      </c>
      <c r="O27" s="41" t="s">
        <v>1670</v>
      </c>
      <c r="P27" s="38">
        <v>10</v>
      </c>
      <c r="Q27" s="38">
        <v>290.39999999999998</v>
      </c>
      <c r="R27" s="38">
        <v>290.39999999999998</v>
      </c>
      <c r="S27" s="38">
        <v>1</v>
      </c>
      <c r="T27" s="38">
        <v>98.9</v>
      </c>
      <c r="U27" s="43">
        <f t="shared" si="7"/>
        <v>10.111223458038422</v>
      </c>
      <c r="V27" s="38">
        <f>10*G27*P27/10</f>
        <v>7900</v>
      </c>
      <c r="W27" s="43"/>
      <c r="X27" s="43"/>
      <c r="Y27" s="42"/>
      <c r="Z27" s="252">
        <v>10.9</v>
      </c>
      <c r="AA27" s="252">
        <v>7912.4</v>
      </c>
      <c r="AB27" s="38"/>
      <c r="AC27" s="38"/>
      <c r="AD27" s="43">
        <f t="shared" si="1"/>
        <v>10.780100000000001</v>
      </c>
      <c r="AE27" s="63">
        <f t="shared" si="5"/>
        <v>1076.3205854102423</v>
      </c>
      <c r="AF27" s="457">
        <f t="shared" si="6"/>
        <v>21.526411708204847</v>
      </c>
      <c r="AG27" s="40"/>
      <c r="AH27" s="13"/>
    </row>
    <row r="28" spans="1:34" s="153" customFormat="1" ht="13" x14ac:dyDescent="0.3">
      <c r="A28" s="1" t="s">
        <v>652</v>
      </c>
      <c r="B28" s="1" t="s">
        <v>1500</v>
      </c>
      <c r="C28" s="1" t="s">
        <v>651</v>
      </c>
      <c r="D28" s="1" t="s">
        <v>653</v>
      </c>
      <c r="E28" s="360"/>
      <c r="F28" s="10" t="s">
        <v>16</v>
      </c>
      <c r="G28" s="10">
        <v>790</v>
      </c>
      <c r="H28" s="418">
        <v>45086</v>
      </c>
      <c r="I28" s="10">
        <v>12</v>
      </c>
      <c r="J28" s="41">
        <v>2</v>
      </c>
      <c r="K28" s="52" t="s">
        <v>1610</v>
      </c>
      <c r="L28" s="38">
        <f t="shared" si="2"/>
        <v>300</v>
      </c>
      <c r="M28" s="38">
        <f t="shared" si="3"/>
        <v>10</v>
      </c>
      <c r="N28" s="16" t="str">
        <f t="shared" ca="1" si="0"/>
        <v>Warning</v>
      </c>
      <c r="O28" s="41" t="s">
        <v>1700</v>
      </c>
      <c r="P28" s="38">
        <v>10</v>
      </c>
      <c r="Q28" s="10">
        <v>241.48</v>
      </c>
      <c r="R28" s="10">
        <v>241.48</v>
      </c>
      <c r="S28" s="10">
        <v>1</v>
      </c>
      <c r="T28" s="10">
        <v>98</v>
      </c>
      <c r="U28" s="63">
        <f t="shared" si="7"/>
        <v>10.204081632653061</v>
      </c>
      <c r="V28" s="10">
        <v>7900</v>
      </c>
      <c r="W28" s="1"/>
      <c r="X28" s="1"/>
      <c r="Y28" s="1"/>
      <c r="Z28" s="259">
        <v>10.5</v>
      </c>
      <c r="AA28" s="259">
        <v>7914.5</v>
      </c>
      <c r="AB28" s="1"/>
      <c r="AC28" s="1"/>
      <c r="AD28" s="43">
        <f t="shared" si="1"/>
        <v>10.29</v>
      </c>
      <c r="AE28" s="63">
        <f t="shared" si="5"/>
        <v>1027.1147893107586</v>
      </c>
      <c r="AF28" s="457">
        <f t="shared" si="6"/>
        <v>20.542295786215174</v>
      </c>
      <c r="AG28" s="1"/>
      <c r="AH28"/>
    </row>
    <row r="29" spans="1:34" ht="13.5" thickBot="1" x14ac:dyDescent="0.35">
      <c r="A29" s="40" t="s">
        <v>601</v>
      </c>
      <c r="B29" s="1" t="s">
        <v>1502</v>
      </c>
      <c r="C29" s="1" t="s">
        <v>594</v>
      </c>
      <c r="D29" s="1" t="s">
        <v>610</v>
      </c>
      <c r="E29" s="1" t="s">
        <v>569</v>
      </c>
      <c r="F29" s="10" t="s">
        <v>16</v>
      </c>
      <c r="G29" s="10">
        <v>790</v>
      </c>
      <c r="H29" s="418">
        <v>44889</v>
      </c>
      <c r="I29" s="10">
        <v>12</v>
      </c>
      <c r="J29" s="38">
        <v>2</v>
      </c>
      <c r="K29" s="52" t="s">
        <v>1610</v>
      </c>
      <c r="L29" s="38">
        <f t="shared" si="2"/>
        <v>300</v>
      </c>
      <c r="M29" s="38">
        <f t="shared" si="3"/>
        <v>10</v>
      </c>
      <c r="N29" s="16" t="str">
        <f t="shared" ca="1" si="0"/>
        <v>Warning</v>
      </c>
      <c r="O29" s="38" t="s">
        <v>1670</v>
      </c>
      <c r="P29" s="38">
        <v>10</v>
      </c>
      <c r="Q29" s="10">
        <v>228.33</v>
      </c>
      <c r="R29" s="10">
        <v>228.33</v>
      </c>
      <c r="S29" s="10">
        <v>1</v>
      </c>
      <c r="T29" s="10">
        <v>99.7</v>
      </c>
      <c r="U29" s="63">
        <f t="shared" si="7"/>
        <v>10.030090270812437</v>
      </c>
      <c r="V29" s="10">
        <v>7900</v>
      </c>
      <c r="W29" s="1"/>
      <c r="X29" s="1"/>
      <c r="Y29" s="1"/>
      <c r="Z29" s="259">
        <v>10</v>
      </c>
      <c r="AA29" s="259">
        <v>7717.1</v>
      </c>
      <c r="AB29" s="1"/>
      <c r="AC29" s="1"/>
      <c r="AD29" s="43">
        <f t="shared" si="1"/>
        <v>9.9700000000000006</v>
      </c>
      <c r="AE29" s="63">
        <f t="shared" si="5"/>
        <v>1020.6295110857706</v>
      </c>
      <c r="AF29" s="459">
        <f t="shared" si="6"/>
        <v>20.412590221715412</v>
      </c>
      <c r="AG29" s="1"/>
    </row>
    <row r="30" spans="1:34" ht="13" x14ac:dyDescent="0.3">
      <c r="A30" s="285" t="s">
        <v>570</v>
      </c>
      <c r="B30" s="132" t="s">
        <v>1503</v>
      </c>
      <c r="C30" s="278" t="s">
        <v>571</v>
      </c>
      <c r="D30" s="222" t="s">
        <v>572</v>
      </c>
      <c r="E30" s="221" t="s">
        <v>569</v>
      </c>
      <c r="F30" s="128" t="s">
        <v>16</v>
      </c>
      <c r="G30" s="110">
        <v>790</v>
      </c>
      <c r="H30" s="554">
        <v>45086</v>
      </c>
      <c r="I30" s="193">
        <v>12</v>
      </c>
      <c r="J30" s="110">
        <v>2</v>
      </c>
      <c r="K30" s="52" t="s">
        <v>1610</v>
      </c>
      <c r="L30" s="110">
        <f t="shared" si="2"/>
        <v>300</v>
      </c>
      <c r="M30" s="110">
        <f t="shared" si="3"/>
        <v>10</v>
      </c>
      <c r="N30" s="16" t="str">
        <f t="shared" ca="1" si="0"/>
        <v>Warning</v>
      </c>
      <c r="O30" s="110" t="s">
        <v>1700</v>
      </c>
      <c r="P30" s="110">
        <v>10</v>
      </c>
      <c r="Q30" s="110">
        <v>259.69</v>
      </c>
      <c r="R30" s="110">
        <v>259.69</v>
      </c>
      <c r="S30" s="110">
        <v>1</v>
      </c>
      <c r="T30" s="110">
        <v>99.9</v>
      </c>
      <c r="U30" s="126">
        <f t="shared" si="7"/>
        <v>10.01001001001001</v>
      </c>
      <c r="V30" s="110">
        <f>10*G30*P30/10</f>
        <v>7900</v>
      </c>
      <c r="W30" s="126"/>
      <c r="X30" s="126"/>
      <c r="Y30" s="223"/>
      <c r="Z30" s="262">
        <v>3.5</v>
      </c>
      <c r="AA30" s="262">
        <v>3414.2</v>
      </c>
      <c r="AB30" s="126"/>
      <c r="AC30" s="126"/>
      <c r="AD30" s="126">
        <f t="shared" si="1"/>
        <v>3.4965000000000002</v>
      </c>
      <c r="AE30" s="224">
        <f t="shared" si="5"/>
        <v>809.04311405307249</v>
      </c>
      <c r="AF30" s="461">
        <f t="shared" si="6"/>
        <v>16.180862281061451</v>
      </c>
      <c r="AG30" s="40"/>
      <c r="AH30" s="13"/>
    </row>
    <row r="31" spans="1:34" s="13" customFormat="1" ht="13" x14ac:dyDescent="0.3">
      <c r="A31" s="275" t="s">
        <v>586</v>
      </c>
      <c r="B31" s="1" t="s">
        <v>1504</v>
      </c>
      <c r="C31" s="137" t="s">
        <v>585</v>
      </c>
      <c r="D31" s="132" t="s">
        <v>587</v>
      </c>
      <c r="E31" s="132"/>
      <c r="F31" s="128" t="s">
        <v>16</v>
      </c>
      <c r="G31" s="128">
        <v>790</v>
      </c>
      <c r="H31" s="417">
        <v>45086</v>
      </c>
      <c r="I31" s="193">
        <v>12</v>
      </c>
      <c r="J31" s="110">
        <v>2</v>
      </c>
      <c r="K31" s="52" t="s">
        <v>1610</v>
      </c>
      <c r="L31" s="110">
        <f t="shared" si="2"/>
        <v>300</v>
      </c>
      <c r="M31" s="110">
        <f t="shared" si="3"/>
        <v>10</v>
      </c>
      <c r="N31" s="16" t="str">
        <f t="shared" ca="1" si="0"/>
        <v>Warning</v>
      </c>
      <c r="O31" s="38" t="s">
        <v>1700</v>
      </c>
      <c r="P31" s="110">
        <v>10</v>
      </c>
      <c r="Q31" s="128">
        <v>294.73</v>
      </c>
      <c r="R31" s="128">
        <v>294.73</v>
      </c>
      <c r="S31" s="128">
        <v>1</v>
      </c>
      <c r="T31" s="128">
        <v>99.1</v>
      </c>
      <c r="U31" s="224">
        <f t="shared" si="7"/>
        <v>10.090817356205852</v>
      </c>
      <c r="V31" s="128">
        <v>7900</v>
      </c>
      <c r="W31" s="132"/>
      <c r="X31" s="132"/>
      <c r="Y31" s="132"/>
      <c r="Z31" s="359">
        <v>1.9</v>
      </c>
      <c r="AA31" s="359">
        <v>1506</v>
      </c>
      <c r="AB31" s="132"/>
      <c r="AC31" s="132"/>
      <c r="AD31" s="126">
        <f t="shared" si="1"/>
        <v>1.8829</v>
      </c>
      <c r="AE31" s="224">
        <f t="shared" si="5"/>
        <v>987.70982735723783</v>
      </c>
      <c r="AF31" s="462">
        <f t="shared" si="6"/>
        <v>19.754196547144758</v>
      </c>
      <c r="AG31" s="1"/>
      <c r="AH31"/>
    </row>
    <row r="32" spans="1:34" ht="13" x14ac:dyDescent="0.3">
      <c r="A32" s="275" t="s">
        <v>1724</v>
      </c>
      <c r="B32" s="1" t="s">
        <v>1501</v>
      </c>
      <c r="C32" s="15" t="s">
        <v>588</v>
      </c>
      <c r="D32" s="1" t="s">
        <v>602</v>
      </c>
      <c r="E32" s="1" t="s">
        <v>569</v>
      </c>
      <c r="F32" s="10" t="s">
        <v>16</v>
      </c>
      <c r="G32" s="10">
        <v>790</v>
      </c>
      <c r="H32" s="417">
        <v>45086</v>
      </c>
      <c r="I32" s="41">
        <v>12</v>
      </c>
      <c r="J32" s="38">
        <v>2</v>
      </c>
      <c r="K32" s="52" t="s">
        <v>1610</v>
      </c>
      <c r="L32" s="38">
        <f t="shared" si="2"/>
        <v>300</v>
      </c>
      <c r="M32" s="38">
        <f t="shared" si="3"/>
        <v>10</v>
      </c>
      <c r="N32" s="16" t="str">
        <f t="shared" ca="1" si="0"/>
        <v>Warning</v>
      </c>
      <c r="O32" s="38" t="s">
        <v>1700</v>
      </c>
      <c r="P32" s="38">
        <v>10</v>
      </c>
      <c r="Q32" s="10">
        <v>252.7</v>
      </c>
      <c r="R32" s="10">
        <v>252.7</v>
      </c>
      <c r="S32" s="10">
        <v>1</v>
      </c>
      <c r="T32" s="10">
        <v>99.1</v>
      </c>
      <c r="U32" s="63">
        <f t="shared" si="7"/>
        <v>10.090817356205852</v>
      </c>
      <c r="V32" s="10">
        <v>7900</v>
      </c>
      <c r="W32" s="1"/>
      <c r="X32" s="1"/>
      <c r="Y32" s="1"/>
      <c r="Z32" s="259">
        <v>9.9</v>
      </c>
      <c r="AA32" s="259">
        <v>7903</v>
      </c>
      <c r="AB32" s="1"/>
      <c r="AC32" s="1"/>
      <c r="AD32" s="43">
        <f t="shared" si="1"/>
        <v>9.8109000000000002</v>
      </c>
      <c r="AE32" s="63">
        <f t="shared" si="5"/>
        <v>980.71757560420099</v>
      </c>
      <c r="AF32" s="461">
        <f t="shared" si="6"/>
        <v>19.614351512084021</v>
      </c>
      <c r="AG32" s="1"/>
    </row>
    <row r="33" spans="1:33" ht="13" x14ac:dyDescent="0.3">
      <c r="A33" s="436" t="s">
        <v>1187</v>
      </c>
      <c r="B33" s="12" t="s">
        <v>1505</v>
      </c>
      <c r="C33" s="25" t="s">
        <v>573</v>
      </c>
      <c r="D33" s="485" t="s">
        <v>574</v>
      </c>
      <c r="E33" s="12"/>
      <c r="F33" s="131" t="s">
        <v>16</v>
      </c>
      <c r="G33" s="131">
        <v>790</v>
      </c>
      <c r="H33" s="472">
        <v>44889</v>
      </c>
      <c r="I33" s="168">
        <v>12</v>
      </c>
      <c r="J33" s="78">
        <v>2</v>
      </c>
      <c r="K33" s="434" t="s">
        <v>1610</v>
      </c>
      <c r="L33" s="78">
        <f t="shared" si="2"/>
        <v>300</v>
      </c>
      <c r="M33" s="78">
        <f t="shared" si="3"/>
        <v>10</v>
      </c>
      <c r="N33" s="79" t="str">
        <f t="shared" ca="1" si="0"/>
        <v>Warning</v>
      </c>
      <c r="O33" s="78" t="s">
        <v>1670</v>
      </c>
      <c r="P33" s="78">
        <v>10</v>
      </c>
      <c r="Q33" s="131">
        <v>233.27</v>
      </c>
      <c r="R33" s="131">
        <v>233.27</v>
      </c>
      <c r="S33" s="78">
        <v>1</v>
      </c>
      <c r="T33" s="131">
        <v>99.9</v>
      </c>
      <c r="U33" s="80">
        <f t="shared" si="7"/>
        <v>10.01001001001001</v>
      </c>
      <c r="V33" s="78">
        <f>10*G33*P33/10</f>
        <v>7900</v>
      </c>
      <c r="W33" s="12"/>
      <c r="X33" s="12"/>
      <c r="Y33" s="12"/>
      <c r="Z33" s="438">
        <v>10</v>
      </c>
      <c r="AA33" s="438">
        <v>7922.9</v>
      </c>
      <c r="AB33" s="12"/>
      <c r="AC33" s="12"/>
      <c r="AD33" s="80">
        <f t="shared" si="1"/>
        <v>9.99</v>
      </c>
      <c r="AE33" s="437">
        <f t="shared" si="5"/>
        <v>996.11253455174244</v>
      </c>
      <c r="AF33" s="463">
        <f t="shared" si="6"/>
        <v>19.922250691034851</v>
      </c>
      <c r="AG33" s="1"/>
    </row>
    <row r="34" spans="1:33" s="1" customFormat="1" ht="13" x14ac:dyDescent="0.3">
      <c r="B34" s="40" t="s">
        <v>2150</v>
      </c>
      <c r="C34" s="1" t="s">
        <v>1194</v>
      </c>
      <c r="D34" s="1" t="s">
        <v>603</v>
      </c>
      <c r="E34" s="1" t="s">
        <v>608</v>
      </c>
      <c r="F34" s="33" t="s">
        <v>16</v>
      </c>
      <c r="G34" s="33">
        <v>790</v>
      </c>
      <c r="H34" s="32">
        <v>44089</v>
      </c>
      <c r="I34" s="10">
        <v>12</v>
      </c>
      <c r="J34" s="33">
        <v>2</v>
      </c>
      <c r="K34" s="33" t="s">
        <v>361</v>
      </c>
      <c r="L34" s="33">
        <f>M34*30</f>
        <v>300</v>
      </c>
      <c r="M34" s="33">
        <f>I34-J34</f>
        <v>10</v>
      </c>
      <c r="N34" s="16" t="str">
        <f t="shared" ca="1" si="0"/>
        <v>Warning</v>
      </c>
      <c r="O34" s="10" t="s">
        <v>1186</v>
      </c>
      <c r="P34" s="33">
        <v>10</v>
      </c>
      <c r="Q34" s="33">
        <v>506.4</v>
      </c>
      <c r="R34" s="33">
        <v>506.4</v>
      </c>
      <c r="S34" s="33">
        <v>1</v>
      </c>
      <c r="T34" s="33">
        <v>100</v>
      </c>
      <c r="U34" s="33">
        <f>(P34*1000*Q34*100)/(S34*1000*R34*T34)</f>
        <v>10</v>
      </c>
      <c r="V34" s="33">
        <v>7900</v>
      </c>
      <c r="Z34" s="259">
        <v>9.94</v>
      </c>
      <c r="AA34" s="259">
        <v>7927</v>
      </c>
      <c r="AD34" s="1">
        <f>(Z34*T34*R34*S34)/(100*Q34)</f>
        <v>9.94</v>
      </c>
      <c r="AE34" s="63">
        <f>(AD34*1000*0.79*1000)/AA34</f>
        <v>990.61435599848619</v>
      </c>
      <c r="AF34" s="63"/>
    </row>
    <row r="35" spans="1:33" ht="13" x14ac:dyDescent="0.3">
      <c r="C35" s="225"/>
      <c r="D35" s="9"/>
    </row>
    <row r="36" spans="1:33" ht="13" x14ac:dyDescent="0.3">
      <c r="C36" s="225"/>
      <c r="D36" s="9"/>
    </row>
  </sheetData>
  <autoFilter ref="A4:BB34" xr:uid="{00000000-0009-0000-0000-000004000000}">
    <sortState xmlns:xlrd2="http://schemas.microsoft.com/office/spreadsheetml/2017/richdata2" ref="A5:AH34">
      <sortCondition ref="B4:B34"/>
    </sortState>
  </autoFilter>
  <mergeCells count="3">
    <mergeCell ref="U2:V2"/>
    <mergeCell ref="W2:Y2"/>
    <mergeCell ref="AB2:AC2"/>
  </mergeCells>
  <phoneticPr fontId="0" type="noConversion"/>
  <conditionalFormatting sqref="N5:N34">
    <cfRule type="containsText" dxfId="4" priority="1" stopIfTrue="1" operator="containsText" text="OJO">
      <formula>NOT(ISERROR(SEARCH("OJO",N5)))</formula>
    </cfRule>
  </conditionalFormatting>
  <pageMargins left="0.17" right="0.2" top="0.98425196850393704" bottom="0.98425196850393704" header="0" footer="0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5A5C-C520-41DA-9495-7C72137E035D}">
  <sheetPr>
    <tabColor rgb="FFFF99CC"/>
  </sheetPr>
  <dimension ref="A1:AD74"/>
  <sheetViews>
    <sheetView zoomScale="90" zoomScaleNormal="90" zoomScaleSheetLayoutView="96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3" sqref="E53"/>
    </sheetView>
  </sheetViews>
  <sheetFormatPr baseColWidth="10" defaultColWidth="11.453125" defaultRowHeight="12.5" x14ac:dyDescent="0.25"/>
  <cols>
    <col min="1" max="1" width="13.1796875" customWidth="1"/>
    <col min="3" max="3" width="49.81640625" customWidth="1"/>
    <col min="4" max="4" width="17.81640625" customWidth="1"/>
    <col min="5" max="5" width="23.81640625" customWidth="1"/>
    <col min="6" max="6" width="31.1796875" customWidth="1"/>
    <col min="15" max="15" width="24.1796875" customWidth="1"/>
  </cols>
  <sheetData>
    <row r="1" spans="1:30" ht="13" thickBot="1" x14ac:dyDescent="0.3">
      <c r="C1" s="270" t="s">
        <v>293</v>
      </c>
      <c r="D1" s="30"/>
      <c r="E1" s="37">
        <f ca="1">NOW()</f>
        <v>45693.445464236109</v>
      </c>
      <c r="H1" s="7"/>
      <c r="I1" s="2"/>
      <c r="J1" s="2"/>
      <c r="K1" s="2"/>
      <c r="L1" s="2"/>
      <c r="M1" s="2"/>
      <c r="W1" s="247"/>
      <c r="X1" s="249"/>
    </row>
    <row r="2" spans="1:30" ht="26.5" thickBot="1" x14ac:dyDescent="0.3">
      <c r="C2" s="533" t="s">
        <v>1950</v>
      </c>
      <c r="D2" s="529"/>
      <c r="E2" s="529"/>
      <c r="H2" s="7"/>
      <c r="I2" s="2"/>
      <c r="J2" s="2"/>
      <c r="K2" s="2"/>
      <c r="L2" s="2"/>
      <c r="M2" s="2"/>
      <c r="P2" s="654" t="s">
        <v>299</v>
      </c>
      <c r="Q2" s="655" t="s">
        <v>299</v>
      </c>
      <c r="R2" s="655" t="s">
        <v>299</v>
      </c>
      <c r="S2" s="655" t="s">
        <v>299</v>
      </c>
      <c r="T2" s="655" t="s">
        <v>299</v>
      </c>
      <c r="U2" s="655" t="s">
        <v>299</v>
      </c>
      <c r="V2" s="655" t="s">
        <v>299</v>
      </c>
      <c r="W2" s="244" t="s">
        <v>298</v>
      </c>
      <c r="X2" s="250" t="s">
        <v>298</v>
      </c>
      <c r="Y2" s="655" t="s">
        <v>297</v>
      </c>
      <c r="Z2" s="655" t="s">
        <v>297</v>
      </c>
      <c r="AA2" s="656" t="s">
        <v>297</v>
      </c>
    </row>
    <row r="3" spans="1:30" ht="65" x14ac:dyDescent="0.25">
      <c r="A3" s="649" t="s">
        <v>432</v>
      </c>
      <c r="B3" s="649" t="s">
        <v>1782</v>
      </c>
      <c r="C3" s="650" t="s">
        <v>5</v>
      </c>
      <c r="D3" s="651" t="s">
        <v>1</v>
      </c>
      <c r="E3" s="651" t="s">
        <v>235</v>
      </c>
      <c r="F3" s="651" t="s">
        <v>234</v>
      </c>
      <c r="G3" s="651" t="s">
        <v>1719</v>
      </c>
      <c r="H3" s="652" t="s">
        <v>330</v>
      </c>
      <c r="I3" s="651" t="s">
        <v>256</v>
      </c>
      <c r="J3" s="651" t="s">
        <v>291</v>
      </c>
      <c r="K3" s="652" t="s">
        <v>329</v>
      </c>
      <c r="L3" s="651"/>
      <c r="M3" s="651"/>
      <c r="N3" s="652" t="s">
        <v>255</v>
      </c>
      <c r="O3" s="651" t="s">
        <v>294</v>
      </c>
      <c r="P3" s="651" t="s">
        <v>295</v>
      </c>
      <c r="Q3" s="651" t="s">
        <v>0</v>
      </c>
      <c r="R3" s="651" t="s">
        <v>4</v>
      </c>
      <c r="S3" s="653" t="s">
        <v>296</v>
      </c>
      <c r="T3" s="651" t="s">
        <v>244</v>
      </c>
      <c r="U3" s="651" t="s">
        <v>236</v>
      </c>
      <c r="V3" s="651" t="s">
        <v>302</v>
      </c>
      <c r="W3" s="248" t="s">
        <v>237</v>
      </c>
      <c r="X3" s="251" t="s">
        <v>301</v>
      </c>
      <c r="Y3" s="651" t="s">
        <v>238</v>
      </c>
      <c r="Z3" s="651" t="s">
        <v>239</v>
      </c>
      <c r="AA3" s="657" t="s">
        <v>240</v>
      </c>
      <c r="AB3" s="658" t="s">
        <v>1695</v>
      </c>
    </row>
    <row r="4" spans="1:30" ht="13" x14ac:dyDescent="0.3">
      <c r="A4" s="1" t="s">
        <v>1904</v>
      </c>
      <c r="B4" s="1" t="s">
        <v>1370</v>
      </c>
      <c r="C4" s="40" t="s">
        <v>2</v>
      </c>
      <c r="D4" s="1" t="s">
        <v>363</v>
      </c>
      <c r="E4" s="1" t="s">
        <v>1821</v>
      </c>
      <c r="F4" s="33" t="s">
        <v>16</v>
      </c>
      <c r="G4" s="33">
        <v>790</v>
      </c>
      <c r="H4" s="231">
        <v>45184</v>
      </c>
      <c r="I4" s="1">
        <v>3</v>
      </c>
      <c r="J4" s="33">
        <v>2</v>
      </c>
      <c r="K4" s="1"/>
      <c r="L4" s="5">
        <f t="shared" ref="L4:L35" si="0">M4*30</f>
        <v>30</v>
      </c>
      <c r="M4" s="5">
        <f t="shared" ref="M4:M35" si="1">I4-J4</f>
        <v>1</v>
      </c>
      <c r="N4" s="1" t="str">
        <f>IF(K4="No", "Warning",IF(H4="","",IF(I4="","",IF((H4+L4)&lt;=$D$1, "Warning", ""))))</f>
        <v/>
      </c>
      <c r="O4" s="1" t="s">
        <v>1670</v>
      </c>
      <c r="P4" s="513">
        <v>10</v>
      </c>
      <c r="Q4" s="1">
        <v>749</v>
      </c>
      <c r="R4" s="1">
        <v>749</v>
      </c>
      <c r="S4" s="33">
        <v>1</v>
      </c>
      <c r="T4" s="1">
        <v>95.2</v>
      </c>
      <c r="U4" s="154">
        <f t="shared" ref="U4:U33" si="2">(P4*1000*Q4*100*1000)/(1000*1000*R4*T4)</f>
        <v>10.504201680672269</v>
      </c>
      <c r="V4" s="42">
        <v>7900</v>
      </c>
      <c r="W4" s="517">
        <v>11.6</v>
      </c>
      <c r="X4" s="517">
        <v>8728.5</v>
      </c>
      <c r="Y4" s="43">
        <f t="shared" ref="Y4:Y30" si="3">(W4*T4*R4*S4)/(100*Q4)</f>
        <v>11.043199999999999</v>
      </c>
      <c r="Z4" s="43">
        <f t="shared" ref="Z4:Z30" si="4">(Y4*1000*0.79*1000)/X4</f>
        <v>999.49911210402684</v>
      </c>
      <c r="AA4" s="43">
        <f t="shared" ref="AA4:AA35" si="5">(0.2*Z4)/10</f>
        <v>19.989982242080536</v>
      </c>
      <c r="AB4" s="1"/>
    </row>
    <row r="5" spans="1:30" ht="13" x14ac:dyDescent="0.3">
      <c r="A5" s="1" t="s">
        <v>1905</v>
      </c>
      <c r="B5" s="1" t="s">
        <v>1368</v>
      </c>
      <c r="C5" s="40" t="s">
        <v>246</v>
      </c>
      <c r="D5" s="515" t="s">
        <v>39</v>
      </c>
      <c r="E5" s="1" t="s">
        <v>1067</v>
      </c>
      <c r="F5" s="33" t="s">
        <v>58</v>
      </c>
      <c r="G5" s="33">
        <v>790</v>
      </c>
      <c r="H5" s="231">
        <v>45219</v>
      </c>
      <c r="I5" s="1">
        <v>1</v>
      </c>
      <c r="J5" s="33">
        <v>1</v>
      </c>
      <c r="K5" s="1"/>
      <c r="L5" s="5">
        <f t="shared" si="0"/>
        <v>0</v>
      </c>
      <c r="M5" s="5">
        <f t="shared" si="1"/>
        <v>0</v>
      </c>
      <c r="N5" s="1" t="str">
        <f>IF(K5="No", "Warning",IF(H5="","",IF(I5="","",IF((H5+L5)&lt;=$D$1, "Warning", ""))))</f>
        <v/>
      </c>
      <c r="O5" s="1" t="s">
        <v>1924</v>
      </c>
      <c r="P5" s="513">
        <v>10</v>
      </c>
      <c r="Q5" s="1">
        <v>331.34</v>
      </c>
      <c r="R5" s="1">
        <v>331.34</v>
      </c>
      <c r="S5" s="33">
        <v>1</v>
      </c>
      <c r="T5" s="1">
        <v>99.4</v>
      </c>
      <c r="U5" s="154">
        <f t="shared" si="2"/>
        <v>10.060362173038227</v>
      </c>
      <c r="V5" s="42">
        <v>7900</v>
      </c>
      <c r="W5" s="517">
        <v>10.3</v>
      </c>
      <c r="X5" s="517">
        <v>10000</v>
      </c>
      <c r="Y5" s="43">
        <f t="shared" si="3"/>
        <v>10.238200000000001</v>
      </c>
      <c r="Z5" s="43">
        <f t="shared" si="4"/>
        <v>808.81780000000015</v>
      </c>
      <c r="AA5" s="43">
        <f t="shared" si="5"/>
        <v>16.176356000000006</v>
      </c>
      <c r="AB5" s="1"/>
    </row>
    <row r="6" spans="1:30" ht="13" x14ac:dyDescent="0.3">
      <c r="A6" s="1" t="s">
        <v>1903</v>
      </c>
      <c r="B6" s="1" t="s">
        <v>1380</v>
      </c>
      <c r="C6" s="40" t="s">
        <v>18</v>
      </c>
      <c r="D6" s="40" t="s">
        <v>54</v>
      </c>
      <c r="E6" s="1" t="s">
        <v>1067</v>
      </c>
      <c r="F6" s="33" t="s">
        <v>16</v>
      </c>
      <c r="G6" s="33">
        <v>790</v>
      </c>
      <c r="H6" s="231">
        <v>45184</v>
      </c>
      <c r="I6" s="1">
        <v>3</v>
      </c>
      <c r="J6" s="33">
        <v>1</v>
      </c>
      <c r="K6" s="1"/>
      <c r="L6" s="5">
        <f t="shared" si="0"/>
        <v>60</v>
      </c>
      <c r="M6" s="5">
        <f t="shared" si="1"/>
        <v>2</v>
      </c>
      <c r="N6" s="1" t="str">
        <f>IF(K6="No", "Warning",IF(H6="","",IF(I6="","",IF((H6+L6)&lt;=$D$1, "Warning", ""))))</f>
        <v/>
      </c>
      <c r="O6" s="1" t="s">
        <v>1670</v>
      </c>
      <c r="P6" s="513">
        <v>10</v>
      </c>
      <c r="Q6" s="1">
        <v>748</v>
      </c>
      <c r="R6" s="1">
        <v>748</v>
      </c>
      <c r="S6" s="33">
        <v>1</v>
      </c>
      <c r="T6" s="1">
        <v>98.4</v>
      </c>
      <c r="U6" s="154">
        <f t="shared" si="2"/>
        <v>10.16260162601626</v>
      </c>
      <c r="V6" s="42">
        <v>7900</v>
      </c>
      <c r="W6" s="517">
        <v>10.6</v>
      </c>
      <c r="X6" s="517">
        <v>8248.2999999999993</v>
      </c>
      <c r="Y6" s="43">
        <f t="shared" si="3"/>
        <v>10.430399999999999</v>
      </c>
      <c r="Z6" s="43">
        <f t="shared" si="4"/>
        <v>998.99567183540864</v>
      </c>
      <c r="AA6" s="43">
        <f t="shared" si="5"/>
        <v>19.979913436708173</v>
      </c>
      <c r="AB6" s="1"/>
    </row>
    <row r="7" spans="1:30" s="56" customFormat="1" ht="13" x14ac:dyDescent="0.3">
      <c r="A7" s="1" t="s">
        <v>1906</v>
      </c>
      <c r="B7" s="1" t="s">
        <v>1381</v>
      </c>
      <c r="C7" s="40" t="s">
        <v>1828</v>
      </c>
      <c r="D7" s="40" t="s">
        <v>1917</v>
      </c>
      <c r="E7" s="1" t="s">
        <v>1824</v>
      </c>
      <c r="F7" s="33" t="s">
        <v>16</v>
      </c>
      <c r="G7" s="33">
        <v>790</v>
      </c>
      <c r="H7" s="551">
        <v>45196</v>
      </c>
      <c r="I7" s="1">
        <v>3</v>
      </c>
      <c r="J7" s="33">
        <v>1</v>
      </c>
      <c r="K7" s="1"/>
      <c r="L7" s="5">
        <f t="shared" si="0"/>
        <v>60</v>
      </c>
      <c r="M7" s="5">
        <f t="shared" si="1"/>
        <v>2</v>
      </c>
      <c r="N7" s="1" t="str">
        <f>IF(K7="No", "Warning",IF(H7="","",IF(I7="","",IF((H7+L7)&lt;=$D$1, "Warning", ""))))</f>
        <v/>
      </c>
      <c r="O7" s="1" t="s">
        <v>1697</v>
      </c>
      <c r="P7" s="513">
        <v>10</v>
      </c>
      <c r="Q7" s="1">
        <v>425</v>
      </c>
      <c r="R7" s="1">
        <v>425</v>
      </c>
      <c r="S7" s="33">
        <v>1</v>
      </c>
      <c r="T7" s="1">
        <v>99</v>
      </c>
      <c r="U7" s="154">
        <f t="shared" si="2"/>
        <v>10.1010101010101</v>
      </c>
      <c r="V7" s="42">
        <v>7900</v>
      </c>
      <c r="W7" s="517">
        <v>10.7</v>
      </c>
      <c r="X7" s="517">
        <v>7916.3</v>
      </c>
      <c r="Y7" s="43">
        <f t="shared" si="3"/>
        <v>10.593</v>
      </c>
      <c r="Z7" s="43">
        <f t="shared" si="4"/>
        <v>1057.1188560312269</v>
      </c>
      <c r="AA7" s="43">
        <f t="shared" si="5"/>
        <v>21.142377120624538</v>
      </c>
      <c r="AB7"/>
      <c r="AC7"/>
      <c r="AD7" s="1"/>
    </row>
    <row r="8" spans="1:30" ht="13" x14ac:dyDescent="0.3">
      <c r="A8" s="1" t="s">
        <v>1694</v>
      </c>
      <c r="B8" s="1" t="s">
        <v>1391</v>
      </c>
      <c r="C8" s="40" t="s">
        <v>1831</v>
      </c>
      <c r="D8" s="40" t="s">
        <v>373</v>
      </c>
      <c r="E8" s="1" t="s">
        <v>1840</v>
      </c>
      <c r="F8" s="33" t="s">
        <v>16</v>
      </c>
      <c r="G8" s="33">
        <v>790</v>
      </c>
      <c r="H8" s="1"/>
      <c r="I8" s="1">
        <v>12</v>
      </c>
      <c r="J8" s="33">
        <v>2</v>
      </c>
      <c r="K8" s="1"/>
      <c r="L8" s="5">
        <f t="shared" si="0"/>
        <v>300</v>
      </c>
      <c r="M8" s="5">
        <f t="shared" si="1"/>
        <v>10</v>
      </c>
      <c r="N8" s="1" t="str">
        <f>IF(H33="","",IF(EDATE(H33,M33)&lt;=E29, "OJO", ""))</f>
        <v/>
      </c>
      <c r="O8" s="1"/>
      <c r="P8" s="513">
        <v>10</v>
      </c>
      <c r="Q8" s="1">
        <v>733.93</v>
      </c>
      <c r="R8" s="1">
        <v>733.93</v>
      </c>
      <c r="S8" s="33">
        <v>1</v>
      </c>
      <c r="T8" s="1"/>
      <c r="U8" s="154" t="e">
        <f t="shared" si="2"/>
        <v>#DIV/0!</v>
      </c>
      <c r="V8" s="42">
        <v>7900</v>
      </c>
      <c r="W8" s="517"/>
      <c r="X8" s="517"/>
      <c r="Y8" s="43">
        <f t="shared" si="3"/>
        <v>0</v>
      </c>
      <c r="Z8" s="43" t="e">
        <f t="shared" si="4"/>
        <v>#DIV/0!</v>
      </c>
      <c r="AA8" s="43" t="e">
        <f t="shared" si="5"/>
        <v>#DIV/0!</v>
      </c>
      <c r="AB8" s="1"/>
    </row>
    <row r="9" spans="1:30" ht="13" x14ac:dyDescent="0.3">
      <c r="A9" s="1" t="s">
        <v>1907</v>
      </c>
      <c r="B9" s="1" t="s">
        <v>1409</v>
      </c>
      <c r="C9" s="40" t="s">
        <v>249</v>
      </c>
      <c r="D9" s="515" t="s">
        <v>40</v>
      </c>
      <c r="E9" s="1" t="s">
        <v>1067</v>
      </c>
      <c r="F9" s="33" t="s">
        <v>16</v>
      </c>
      <c r="G9" s="33">
        <v>790</v>
      </c>
      <c r="H9" s="1"/>
      <c r="I9" s="1">
        <v>12</v>
      </c>
      <c r="J9" s="33">
        <v>2</v>
      </c>
      <c r="K9" s="1"/>
      <c r="L9" s="5">
        <f t="shared" si="0"/>
        <v>300</v>
      </c>
      <c r="M9" s="5">
        <f t="shared" si="1"/>
        <v>10</v>
      </c>
      <c r="N9" s="1" t="str">
        <f t="shared" ref="N9:N23" si="6">IF(K9="No", "Warning",IF(H9="","",IF(I9="","",IF((H9+L9)&lt;=$D$1, "Warning", ""))))</f>
        <v/>
      </c>
      <c r="O9" s="1"/>
      <c r="P9" s="513">
        <v>10</v>
      </c>
      <c r="Q9" s="1">
        <v>319.33</v>
      </c>
      <c r="R9" s="1">
        <v>319.33</v>
      </c>
      <c r="S9" s="33">
        <v>1</v>
      </c>
      <c r="T9" s="1"/>
      <c r="U9" s="154" t="e">
        <f t="shared" si="2"/>
        <v>#DIV/0!</v>
      </c>
      <c r="V9" s="42">
        <v>7900</v>
      </c>
      <c r="W9" s="517"/>
      <c r="X9" s="517"/>
      <c r="Y9" s="43">
        <f t="shared" si="3"/>
        <v>0</v>
      </c>
      <c r="Z9" s="43" t="e">
        <f t="shared" si="4"/>
        <v>#DIV/0!</v>
      </c>
      <c r="AA9" s="43" t="e">
        <f t="shared" si="5"/>
        <v>#DIV/0!</v>
      </c>
      <c r="AB9" s="1"/>
    </row>
    <row r="10" spans="1:30" ht="13" x14ac:dyDescent="0.3">
      <c r="A10" s="1" t="s">
        <v>1908</v>
      </c>
      <c r="B10" s="1" t="s">
        <v>1428</v>
      </c>
      <c r="C10" s="40" t="s">
        <v>1834</v>
      </c>
      <c r="D10" s="40" t="s">
        <v>426</v>
      </c>
      <c r="E10" s="514" t="s">
        <v>1821</v>
      </c>
      <c r="F10" s="33" t="s">
        <v>16</v>
      </c>
      <c r="G10" s="33">
        <v>790</v>
      </c>
      <c r="H10" s="1"/>
      <c r="I10" s="1">
        <v>12</v>
      </c>
      <c r="J10" s="33">
        <v>2</v>
      </c>
      <c r="K10" s="1"/>
      <c r="L10" s="5">
        <f t="shared" si="0"/>
        <v>300</v>
      </c>
      <c r="M10" s="5">
        <f t="shared" si="1"/>
        <v>10</v>
      </c>
      <c r="N10" s="1" t="str">
        <f t="shared" si="6"/>
        <v/>
      </c>
      <c r="O10" s="1"/>
      <c r="P10" s="513">
        <v>10</v>
      </c>
      <c r="Q10" s="1">
        <v>253.28</v>
      </c>
      <c r="R10" s="1">
        <v>253.28</v>
      </c>
      <c r="S10" s="33">
        <v>1</v>
      </c>
      <c r="T10" s="1"/>
      <c r="U10" s="154" t="e">
        <f t="shared" si="2"/>
        <v>#DIV/0!</v>
      </c>
      <c r="V10" s="42">
        <v>7900</v>
      </c>
      <c r="W10" s="517"/>
      <c r="X10" s="517"/>
      <c r="Y10" s="43">
        <f t="shared" si="3"/>
        <v>0</v>
      </c>
      <c r="Z10" s="43" t="e">
        <f t="shared" si="4"/>
        <v>#DIV/0!</v>
      </c>
      <c r="AA10" s="43" t="e">
        <f t="shared" si="5"/>
        <v>#DIV/0!</v>
      </c>
      <c r="AB10" s="1"/>
    </row>
    <row r="11" spans="1:30" ht="13" x14ac:dyDescent="0.3">
      <c r="A11" s="1" t="s">
        <v>1909</v>
      </c>
      <c r="B11" s="1" t="s">
        <v>1440</v>
      </c>
      <c r="C11" s="40" t="s">
        <v>7</v>
      </c>
      <c r="D11" s="40" t="s">
        <v>1922</v>
      </c>
      <c r="E11" s="514" t="s">
        <v>1821</v>
      </c>
      <c r="F11" s="33" t="s">
        <v>16</v>
      </c>
      <c r="G11" s="33">
        <v>790</v>
      </c>
      <c r="H11" s="1"/>
      <c r="I11" s="1">
        <v>12</v>
      </c>
      <c r="J11" s="33">
        <v>2</v>
      </c>
      <c r="K11" s="1"/>
      <c r="L11" s="5">
        <f t="shared" si="0"/>
        <v>300</v>
      </c>
      <c r="M11" s="5">
        <f t="shared" si="1"/>
        <v>10</v>
      </c>
      <c r="N11" s="1" t="str">
        <f t="shared" si="6"/>
        <v/>
      </c>
      <c r="O11" s="1"/>
      <c r="P11" s="513">
        <v>10</v>
      </c>
      <c r="Q11" s="1">
        <v>290.32</v>
      </c>
      <c r="R11" s="1">
        <v>290.32</v>
      </c>
      <c r="S11" s="33">
        <v>1</v>
      </c>
      <c r="T11" s="1">
        <v>99</v>
      </c>
      <c r="U11" s="154">
        <f t="shared" si="2"/>
        <v>10.1010101010101</v>
      </c>
      <c r="V11" s="42">
        <v>7900</v>
      </c>
      <c r="W11" s="517"/>
      <c r="X11" s="517"/>
      <c r="Y11" s="43">
        <f t="shared" si="3"/>
        <v>0</v>
      </c>
      <c r="Z11" s="43" t="e">
        <f t="shared" si="4"/>
        <v>#DIV/0!</v>
      </c>
      <c r="AA11" s="43" t="e">
        <f t="shared" si="5"/>
        <v>#DIV/0!</v>
      </c>
      <c r="AB11" s="1"/>
    </row>
    <row r="12" spans="1:30" ht="13" x14ac:dyDescent="0.3">
      <c r="A12" s="1" t="s">
        <v>1898</v>
      </c>
      <c r="B12" s="1" t="s">
        <v>1893</v>
      </c>
      <c r="C12" s="40" t="s">
        <v>321</v>
      </c>
      <c r="D12" s="515" t="s">
        <v>348</v>
      </c>
      <c r="E12" s="1" t="s">
        <v>1821</v>
      </c>
      <c r="F12" s="33" t="s">
        <v>16</v>
      </c>
      <c r="G12" s="33">
        <v>790</v>
      </c>
      <c r="H12" s="231">
        <v>44868</v>
      </c>
      <c r="I12" s="1">
        <v>12</v>
      </c>
      <c r="J12" s="33">
        <v>2</v>
      </c>
      <c r="K12" s="1"/>
      <c r="L12" s="5">
        <f t="shared" si="0"/>
        <v>300</v>
      </c>
      <c r="M12" s="5">
        <f t="shared" si="1"/>
        <v>10</v>
      </c>
      <c r="N12" s="1" t="str">
        <f t="shared" si="6"/>
        <v/>
      </c>
      <c r="O12" s="1" t="s">
        <v>1648</v>
      </c>
      <c r="P12" s="513">
        <v>10</v>
      </c>
      <c r="Q12" s="1">
        <v>119.12</v>
      </c>
      <c r="R12" s="1">
        <v>119.12</v>
      </c>
      <c r="S12" s="33">
        <v>1</v>
      </c>
      <c r="T12" s="1">
        <v>99.6</v>
      </c>
      <c r="U12" s="154">
        <f t="shared" si="2"/>
        <v>10.040160642570282</v>
      </c>
      <c r="V12" s="42">
        <v>7900</v>
      </c>
      <c r="W12" s="517">
        <v>10.6</v>
      </c>
      <c r="X12" s="517">
        <v>7876.5</v>
      </c>
      <c r="Y12" s="43">
        <f t="shared" si="3"/>
        <v>10.557600000000001</v>
      </c>
      <c r="Z12" s="43">
        <f t="shared" si="4"/>
        <v>1058.9099219196344</v>
      </c>
      <c r="AA12" s="43">
        <f t="shared" si="5"/>
        <v>21.178198438392691</v>
      </c>
      <c r="AB12" s="1"/>
    </row>
    <row r="13" spans="1:30" ht="13" x14ac:dyDescent="0.3">
      <c r="A13" s="1" t="s">
        <v>1895</v>
      </c>
      <c r="B13" s="1" t="s">
        <v>1894</v>
      </c>
      <c r="C13" s="1" t="s">
        <v>1826</v>
      </c>
      <c r="D13" s="1" t="s">
        <v>469</v>
      </c>
      <c r="E13" s="1" t="s">
        <v>1819</v>
      </c>
      <c r="F13" s="33" t="s">
        <v>16</v>
      </c>
      <c r="G13" s="212">
        <v>790</v>
      </c>
      <c r="H13" s="152">
        <v>44868</v>
      </c>
      <c r="I13" s="1">
        <v>12</v>
      </c>
      <c r="J13" s="52">
        <v>2</v>
      </c>
      <c r="K13" s="52"/>
      <c r="L13" s="5">
        <f t="shared" si="0"/>
        <v>300</v>
      </c>
      <c r="M13" s="5">
        <f t="shared" si="1"/>
        <v>10</v>
      </c>
      <c r="N13" s="127" t="str">
        <f t="shared" si="6"/>
        <v/>
      </c>
      <c r="O13" s="52" t="s">
        <v>1648</v>
      </c>
      <c r="P13" s="52">
        <v>10</v>
      </c>
      <c r="Q13" s="211">
        <v>133.15</v>
      </c>
      <c r="R13" s="211">
        <v>133.15</v>
      </c>
      <c r="S13" s="52">
        <v>1</v>
      </c>
      <c r="T13" s="238">
        <v>99.9</v>
      </c>
      <c r="U13" s="154">
        <f t="shared" si="2"/>
        <v>10.01001001001001</v>
      </c>
      <c r="V13" s="42">
        <v>7900</v>
      </c>
      <c r="W13" s="517">
        <v>11.2</v>
      </c>
      <c r="X13" s="517">
        <v>7930.7</v>
      </c>
      <c r="Y13" s="43">
        <f t="shared" si="3"/>
        <v>11.188800000000001</v>
      </c>
      <c r="Z13" s="43">
        <f t="shared" si="4"/>
        <v>1114.5487787963234</v>
      </c>
      <c r="AA13" s="43">
        <f t="shared" si="5"/>
        <v>22.29097557592647</v>
      </c>
      <c r="AB13" s="50"/>
      <c r="AC13" s="56"/>
      <c r="AD13" s="56"/>
    </row>
    <row r="14" spans="1:30" ht="13" x14ac:dyDescent="0.3">
      <c r="A14" s="1" t="s">
        <v>1899</v>
      </c>
      <c r="B14" s="1" t="s">
        <v>1460</v>
      </c>
      <c r="C14" s="40" t="s">
        <v>1836</v>
      </c>
      <c r="D14" s="40" t="s">
        <v>1921</v>
      </c>
      <c r="E14" s="514" t="s">
        <v>1841</v>
      </c>
      <c r="F14" s="33" t="s">
        <v>16</v>
      </c>
      <c r="G14" s="33">
        <v>790</v>
      </c>
      <c r="H14" s="1"/>
      <c r="I14" s="1">
        <v>12</v>
      </c>
      <c r="J14" s="33">
        <v>2</v>
      </c>
      <c r="K14" s="1"/>
      <c r="L14" s="5">
        <f t="shared" si="0"/>
        <v>300</v>
      </c>
      <c r="M14" s="5">
        <f t="shared" si="1"/>
        <v>10</v>
      </c>
      <c r="N14" s="1" t="str">
        <f t="shared" si="6"/>
        <v/>
      </c>
      <c r="O14" s="1"/>
      <c r="P14" s="513">
        <v>10</v>
      </c>
      <c r="Q14" s="1">
        <v>327.60000000000002</v>
      </c>
      <c r="R14" s="1">
        <v>327.60000000000002</v>
      </c>
      <c r="S14" s="33">
        <v>1</v>
      </c>
      <c r="T14" s="1"/>
      <c r="U14" s="154" t="e">
        <f t="shared" si="2"/>
        <v>#DIV/0!</v>
      </c>
      <c r="V14" s="42">
        <v>7900</v>
      </c>
      <c r="W14" s="517"/>
      <c r="X14" s="517"/>
      <c r="Y14" s="43">
        <f t="shared" si="3"/>
        <v>0</v>
      </c>
      <c r="Z14" s="43" t="e">
        <f t="shared" si="4"/>
        <v>#DIV/0!</v>
      </c>
      <c r="AA14" s="43" t="e">
        <f t="shared" si="5"/>
        <v>#DIV/0!</v>
      </c>
      <c r="AB14" s="1"/>
    </row>
    <row r="15" spans="1:30" ht="13" x14ac:dyDescent="0.3">
      <c r="A15" s="1" t="s">
        <v>1900</v>
      </c>
      <c r="B15" s="1" t="s">
        <v>1461</v>
      </c>
      <c r="C15" s="40" t="s">
        <v>1835</v>
      </c>
      <c r="D15" s="40" t="s">
        <v>1920</v>
      </c>
      <c r="E15" s="514" t="s">
        <v>1841</v>
      </c>
      <c r="F15" s="33" t="s">
        <v>16</v>
      </c>
      <c r="G15" s="33">
        <v>790</v>
      </c>
      <c r="H15" s="1"/>
      <c r="I15" s="1">
        <v>12</v>
      </c>
      <c r="J15" s="33">
        <v>2</v>
      </c>
      <c r="K15" s="1"/>
      <c r="L15" s="5">
        <f t="shared" si="0"/>
        <v>300</v>
      </c>
      <c r="M15" s="5">
        <f t="shared" si="1"/>
        <v>10</v>
      </c>
      <c r="N15" s="1" t="str">
        <f t="shared" si="6"/>
        <v/>
      </c>
      <c r="O15" s="1"/>
      <c r="P15" s="513">
        <v>10</v>
      </c>
      <c r="Q15" s="1">
        <v>398.5</v>
      </c>
      <c r="R15" s="1">
        <v>398.5</v>
      </c>
      <c r="S15" s="33">
        <v>1</v>
      </c>
      <c r="T15" s="1"/>
      <c r="U15" s="154" t="e">
        <f t="shared" si="2"/>
        <v>#DIV/0!</v>
      </c>
      <c r="V15" s="42">
        <v>7900</v>
      </c>
      <c r="W15" s="517"/>
      <c r="X15" s="517"/>
      <c r="Y15" s="43">
        <f t="shared" si="3"/>
        <v>0</v>
      </c>
      <c r="Z15" s="43" t="e">
        <f t="shared" si="4"/>
        <v>#DIV/0!</v>
      </c>
      <c r="AA15" s="43" t="e">
        <f t="shared" si="5"/>
        <v>#DIV/0!</v>
      </c>
      <c r="AB15" s="1"/>
    </row>
    <row r="16" spans="1:30" ht="13" x14ac:dyDescent="0.3">
      <c r="A16" s="1" t="s">
        <v>1902</v>
      </c>
      <c r="B16" s="1" t="s">
        <v>1462</v>
      </c>
      <c r="C16" s="40" t="s">
        <v>1901</v>
      </c>
      <c r="D16" s="1" t="s">
        <v>1923</v>
      </c>
      <c r="E16" s="514" t="s">
        <v>1841</v>
      </c>
      <c r="F16" s="33" t="s">
        <v>16</v>
      </c>
      <c r="G16" s="33">
        <v>790</v>
      </c>
      <c r="H16" s="1"/>
      <c r="I16" s="1">
        <v>12</v>
      </c>
      <c r="J16" s="33">
        <v>2</v>
      </c>
      <c r="K16" s="1"/>
      <c r="L16" s="5">
        <f t="shared" si="0"/>
        <v>300</v>
      </c>
      <c r="M16" s="5">
        <f t="shared" si="1"/>
        <v>10</v>
      </c>
      <c r="N16" s="1" t="str">
        <f t="shared" si="6"/>
        <v/>
      </c>
      <c r="O16" s="1"/>
      <c r="P16" s="513">
        <v>10</v>
      </c>
      <c r="Q16" s="1">
        <v>250.19</v>
      </c>
      <c r="R16" s="1">
        <v>250.19</v>
      </c>
      <c r="S16" s="33">
        <v>1</v>
      </c>
      <c r="T16" s="1">
        <v>99</v>
      </c>
      <c r="U16" s="154">
        <f t="shared" si="2"/>
        <v>10.1010101010101</v>
      </c>
      <c r="V16" s="42">
        <v>7900</v>
      </c>
      <c r="W16" s="517"/>
      <c r="X16" s="517"/>
      <c r="Y16" s="43">
        <f t="shared" si="3"/>
        <v>0</v>
      </c>
      <c r="Z16" s="43" t="e">
        <f t="shared" si="4"/>
        <v>#DIV/0!</v>
      </c>
      <c r="AA16" s="43" t="e">
        <f t="shared" si="5"/>
        <v>#DIV/0!</v>
      </c>
      <c r="AB16" s="1"/>
    </row>
    <row r="17" spans="1:28" ht="13" x14ac:dyDescent="0.3">
      <c r="A17" s="1" t="s">
        <v>1896</v>
      </c>
      <c r="B17" s="1" t="s">
        <v>1464</v>
      </c>
      <c r="C17" s="40" t="s">
        <v>1827</v>
      </c>
      <c r="D17" s="1" t="s">
        <v>469</v>
      </c>
      <c r="E17" s="1" t="s">
        <v>1839</v>
      </c>
      <c r="F17" s="33" t="s">
        <v>16</v>
      </c>
      <c r="G17" s="33">
        <v>790</v>
      </c>
      <c r="H17" s="231">
        <v>44930</v>
      </c>
      <c r="I17" s="1">
        <v>12</v>
      </c>
      <c r="J17" s="33">
        <v>2</v>
      </c>
      <c r="K17" s="1"/>
      <c r="L17" s="5">
        <f t="shared" si="0"/>
        <v>300</v>
      </c>
      <c r="M17" s="5">
        <f t="shared" si="1"/>
        <v>10</v>
      </c>
      <c r="N17" s="1" t="str">
        <f t="shared" si="6"/>
        <v/>
      </c>
      <c r="O17" s="1" t="s">
        <v>1670</v>
      </c>
      <c r="P17" s="513">
        <v>10</v>
      </c>
      <c r="Q17" s="1">
        <v>133.15</v>
      </c>
      <c r="R17" s="1">
        <v>133.15</v>
      </c>
      <c r="S17" s="33">
        <v>1</v>
      </c>
      <c r="T17" s="1">
        <v>99.9</v>
      </c>
      <c r="U17" s="154">
        <f t="shared" si="2"/>
        <v>10.01001001001001</v>
      </c>
      <c r="V17" s="42">
        <v>7900</v>
      </c>
      <c r="W17" s="517">
        <v>10.1</v>
      </c>
      <c r="X17" s="517">
        <v>7907</v>
      </c>
      <c r="Y17" s="43">
        <f t="shared" si="3"/>
        <v>10.0899</v>
      </c>
      <c r="Z17" s="43">
        <f t="shared" si="4"/>
        <v>1008.096749715442</v>
      </c>
      <c r="AA17" s="43">
        <f t="shared" si="5"/>
        <v>20.161934994308844</v>
      </c>
      <c r="AB17" s="1"/>
    </row>
    <row r="18" spans="1:28" ht="13" x14ac:dyDescent="0.3">
      <c r="A18" s="1" t="s">
        <v>1136</v>
      </c>
      <c r="B18" s="1" t="s">
        <v>1467</v>
      </c>
      <c r="C18" s="40" t="s">
        <v>1508</v>
      </c>
      <c r="D18" s="515" t="s">
        <v>1916</v>
      </c>
      <c r="E18" s="1" t="s">
        <v>1823</v>
      </c>
      <c r="F18" s="33" t="s">
        <v>16</v>
      </c>
      <c r="G18" s="33">
        <v>790</v>
      </c>
      <c r="H18" s="231">
        <v>44930</v>
      </c>
      <c r="I18" s="1">
        <v>12</v>
      </c>
      <c r="J18" s="33">
        <v>2</v>
      </c>
      <c r="K18" s="1"/>
      <c r="L18" s="5">
        <f t="shared" si="0"/>
        <v>300</v>
      </c>
      <c r="M18" s="5">
        <f t="shared" si="1"/>
        <v>10</v>
      </c>
      <c r="N18" s="1" t="str">
        <f t="shared" si="6"/>
        <v/>
      </c>
      <c r="O18" s="1" t="s">
        <v>1670</v>
      </c>
      <c r="P18" s="513">
        <v>10</v>
      </c>
      <c r="Q18" s="40">
        <v>250.27</v>
      </c>
      <c r="R18" s="40">
        <v>250.27</v>
      </c>
      <c r="S18" s="33">
        <v>1</v>
      </c>
      <c r="T18" s="1">
        <v>98</v>
      </c>
      <c r="U18" s="154">
        <f t="shared" si="2"/>
        <v>10.204081632653061</v>
      </c>
      <c r="V18" s="42">
        <v>7900</v>
      </c>
      <c r="W18" s="517">
        <v>10.199999999999999</v>
      </c>
      <c r="X18" s="517">
        <v>7922.1</v>
      </c>
      <c r="Y18" s="43">
        <f t="shared" si="3"/>
        <v>9.9960000000000004</v>
      </c>
      <c r="Z18" s="43">
        <f t="shared" si="4"/>
        <v>996.81145150906957</v>
      </c>
      <c r="AA18" s="43">
        <f t="shared" si="5"/>
        <v>19.936229030181391</v>
      </c>
      <c r="AB18" s="1"/>
    </row>
    <row r="19" spans="1:28" ht="13" x14ac:dyDescent="0.3">
      <c r="A19" s="1" t="s">
        <v>1843</v>
      </c>
      <c r="B19" s="1" t="s">
        <v>1703</v>
      </c>
      <c r="C19" s="40" t="s">
        <v>1713</v>
      </c>
      <c r="D19" s="40" t="s">
        <v>1919</v>
      </c>
      <c r="E19" s="1" t="s">
        <v>1841</v>
      </c>
      <c r="F19" s="33" t="s">
        <v>16</v>
      </c>
      <c r="G19" s="33">
        <v>790</v>
      </c>
      <c r="H19" s="1"/>
      <c r="I19" s="1">
        <v>12</v>
      </c>
      <c r="J19" s="33">
        <v>2</v>
      </c>
      <c r="K19" s="1"/>
      <c r="L19" s="5">
        <f t="shared" si="0"/>
        <v>300</v>
      </c>
      <c r="M19" s="5">
        <f t="shared" si="1"/>
        <v>10</v>
      </c>
      <c r="N19" s="1" t="str">
        <f t="shared" si="6"/>
        <v/>
      </c>
      <c r="O19" s="1"/>
      <c r="P19" s="513">
        <v>10</v>
      </c>
      <c r="Q19" s="1">
        <v>218.25</v>
      </c>
      <c r="R19" s="1">
        <v>218.25</v>
      </c>
      <c r="S19" s="33">
        <v>1</v>
      </c>
      <c r="T19" s="1"/>
      <c r="U19" s="154" t="e">
        <f t="shared" si="2"/>
        <v>#DIV/0!</v>
      </c>
      <c r="V19" s="42">
        <v>7900</v>
      </c>
      <c r="W19" s="517"/>
      <c r="X19" s="517"/>
      <c r="Y19" s="43">
        <f t="shared" si="3"/>
        <v>0</v>
      </c>
      <c r="Z19" s="43" t="e">
        <f t="shared" si="4"/>
        <v>#DIV/0!</v>
      </c>
      <c r="AA19" s="43" t="e">
        <f t="shared" si="5"/>
        <v>#DIV/0!</v>
      </c>
      <c r="AB19" s="1"/>
    </row>
    <row r="20" spans="1:28" ht="14.15" customHeight="1" x14ac:dyDescent="0.3">
      <c r="A20" s="1" t="s">
        <v>1844</v>
      </c>
      <c r="B20" s="1" t="s">
        <v>1241</v>
      </c>
      <c r="C20" s="40" t="s">
        <v>1832</v>
      </c>
      <c r="D20" s="40" t="s">
        <v>273</v>
      </c>
      <c r="E20" s="1" t="s">
        <v>1821</v>
      </c>
      <c r="F20" s="33" t="s">
        <v>16</v>
      </c>
      <c r="G20" s="33">
        <v>790</v>
      </c>
      <c r="H20" s="1"/>
      <c r="I20" s="1">
        <v>12</v>
      </c>
      <c r="J20" s="33">
        <v>2</v>
      </c>
      <c r="K20" s="1"/>
      <c r="L20" s="5">
        <f t="shared" si="0"/>
        <v>300</v>
      </c>
      <c r="M20" s="5">
        <f t="shared" si="1"/>
        <v>10</v>
      </c>
      <c r="N20" s="1" t="str">
        <f t="shared" si="6"/>
        <v/>
      </c>
      <c r="O20" s="1"/>
      <c r="P20" s="513">
        <v>10</v>
      </c>
      <c r="Q20" s="1">
        <v>263.37</v>
      </c>
      <c r="R20" s="1">
        <v>263.37</v>
      </c>
      <c r="S20" s="33">
        <v>1</v>
      </c>
      <c r="T20" s="1"/>
      <c r="U20" s="154" t="e">
        <f t="shared" si="2"/>
        <v>#DIV/0!</v>
      </c>
      <c r="V20" s="42">
        <v>7900</v>
      </c>
      <c r="W20" s="517"/>
      <c r="X20" s="517"/>
      <c r="Y20" s="43">
        <f t="shared" si="3"/>
        <v>0</v>
      </c>
      <c r="Z20" s="43" t="e">
        <f t="shared" si="4"/>
        <v>#DIV/0!</v>
      </c>
      <c r="AA20" s="43" t="e">
        <f t="shared" si="5"/>
        <v>#DIV/0!</v>
      </c>
      <c r="AB20" s="1"/>
    </row>
    <row r="21" spans="1:28" ht="13" x14ac:dyDescent="0.3">
      <c r="A21" s="1" t="s">
        <v>1912</v>
      </c>
      <c r="B21" s="1" t="s">
        <v>1245</v>
      </c>
      <c r="C21" s="40" t="s">
        <v>1830</v>
      </c>
      <c r="D21" s="1" t="s">
        <v>1918</v>
      </c>
      <c r="E21" s="1" t="s">
        <v>1825</v>
      </c>
      <c r="F21" s="33" t="s">
        <v>16</v>
      </c>
      <c r="G21" s="33">
        <v>790</v>
      </c>
      <c r="H21" s="1"/>
      <c r="I21" s="1">
        <v>12</v>
      </c>
      <c r="J21" s="33">
        <v>2</v>
      </c>
      <c r="K21" s="1"/>
      <c r="L21" s="5">
        <f t="shared" si="0"/>
        <v>300</v>
      </c>
      <c r="M21" s="5">
        <f t="shared" si="1"/>
        <v>10</v>
      </c>
      <c r="N21" s="1" t="str">
        <f t="shared" si="6"/>
        <v/>
      </c>
      <c r="O21" s="1"/>
      <c r="P21" s="513">
        <v>10</v>
      </c>
      <c r="Q21" s="513">
        <v>296.10000000000002</v>
      </c>
      <c r="R21" s="513">
        <v>296.10000000000002</v>
      </c>
      <c r="S21" s="33">
        <v>1</v>
      </c>
      <c r="T21" s="1"/>
      <c r="U21" s="154" t="e">
        <f t="shared" si="2"/>
        <v>#DIV/0!</v>
      </c>
      <c r="V21" s="42">
        <v>7900</v>
      </c>
      <c r="W21" s="517"/>
      <c r="X21" s="517"/>
      <c r="Y21" s="43">
        <f t="shared" si="3"/>
        <v>0</v>
      </c>
      <c r="Z21" s="43" t="e">
        <f t="shared" si="4"/>
        <v>#DIV/0!</v>
      </c>
      <c r="AA21" s="43" t="e">
        <f t="shared" si="5"/>
        <v>#DIV/0!</v>
      </c>
      <c r="AB21" s="1"/>
    </row>
    <row r="22" spans="1:28" ht="13" x14ac:dyDescent="0.3">
      <c r="A22" s="1" t="s">
        <v>1121</v>
      </c>
      <c r="B22" s="1" t="s">
        <v>1273</v>
      </c>
      <c r="C22" s="40" t="s">
        <v>501</v>
      </c>
      <c r="D22" s="40" t="s">
        <v>502</v>
      </c>
      <c r="E22" s="1" t="s">
        <v>1821</v>
      </c>
      <c r="F22" s="33" t="s">
        <v>16</v>
      </c>
      <c r="G22" s="33">
        <v>790</v>
      </c>
      <c r="H22" s="1"/>
      <c r="I22" s="1">
        <v>12</v>
      </c>
      <c r="J22" s="33">
        <v>2</v>
      </c>
      <c r="K22" s="1"/>
      <c r="L22" s="5">
        <f t="shared" si="0"/>
        <v>300</v>
      </c>
      <c r="M22" s="5">
        <f t="shared" si="1"/>
        <v>10</v>
      </c>
      <c r="N22" s="1" t="str">
        <f t="shared" si="6"/>
        <v/>
      </c>
      <c r="O22" s="1"/>
      <c r="P22" s="513">
        <v>10</v>
      </c>
      <c r="Q22" s="1">
        <v>188.23</v>
      </c>
      <c r="R22" s="1">
        <v>188.23</v>
      </c>
      <c r="S22" s="33">
        <v>1</v>
      </c>
      <c r="T22" s="1"/>
      <c r="U22" s="154" t="e">
        <f t="shared" si="2"/>
        <v>#DIV/0!</v>
      </c>
      <c r="V22" s="42">
        <v>7900</v>
      </c>
      <c r="W22" s="517"/>
      <c r="X22" s="517"/>
      <c r="Y22" s="43">
        <f t="shared" si="3"/>
        <v>0</v>
      </c>
      <c r="Z22" s="43" t="e">
        <f t="shared" si="4"/>
        <v>#DIV/0!</v>
      </c>
      <c r="AA22" s="43" t="e">
        <f t="shared" si="5"/>
        <v>#DIV/0!</v>
      </c>
      <c r="AB22" s="1"/>
    </row>
    <row r="23" spans="1:28" ht="13" x14ac:dyDescent="0.3">
      <c r="A23" s="1" t="s">
        <v>1913</v>
      </c>
      <c r="B23" s="1" t="s">
        <v>1298</v>
      </c>
      <c r="C23" s="1" t="s">
        <v>511</v>
      </c>
      <c r="D23" s="1" t="s">
        <v>179</v>
      </c>
      <c r="E23" s="230" t="s">
        <v>1067</v>
      </c>
      <c r="F23" s="33" t="s">
        <v>16</v>
      </c>
      <c r="G23" s="33">
        <v>790</v>
      </c>
      <c r="H23" s="1"/>
      <c r="I23" s="1">
        <v>12</v>
      </c>
      <c r="J23" s="33">
        <v>2</v>
      </c>
      <c r="K23" s="1"/>
      <c r="L23" s="5">
        <f t="shared" si="0"/>
        <v>300</v>
      </c>
      <c r="M23" s="5">
        <f t="shared" si="1"/>
        <v>10</v>
      </c>
      <c r="N23" s="1" t="str">
        <f t="shared" si="6"/>
        <v/>
      </c>
      <c r="O23" s="1"/>
      <c r="P23" s="513">
        <v>10</v>
      </c>
      <c r="Q23" s="513">
        <v>201.25</v>
      </c>
      <c r="R23" s="513">
        <v>201.25</v>
      </c>
      <c r="S23" s="33">
        <v>1</v>
      </c>
      <c r="T23" s="1">
        <v>99</v>
      </c>
      <c r="U23" s="154">
        <f t="shared" si="2"/>
        <v>10.1010101010101</v>
      </c>
      <c r="V23" s="42">
        <v>7900</v>
      </c>
      <c r="W23" s="517">
        <v>12.2</v>
      </c>
      <c r="X23" s="517">
        <v>9625.2999999999993</v>
      </c>
      <c r="Y23" s="43">
        <f t="shared" si="3"/>
        <v>12.077999999999999</v>
      </c>
      <c r="Z23" s="43">
        <f t="shared" si="4"/>
        <v>991.30624500015597</v>
      </c>
      <c r="AA23" s="43">
        <f t="shared" si="5"/>
        <v>19.826124900003119</v>
      </c>
      <c r="AB23" s="1"/>
    </row>
    <row r="24" spans="1:28" ht="13" x14ac:dyDescent="0.3">
      <c r="A24" s="1" t="s">
        <v>1914</v>
      </c>
      <c r="B24" s="1" t="s">
        <v>1300</v>
      </c>
      <c r="C24" s="1" t="s">
        <v>1838</v>
      </c>
      <c r="D24" s="1" t="s">
        <v>1915</v>
      </c>
      <c r="E24" s="514" t="s">
        <v>1821</v>
      </c>
      <c r="F24" s="33" t="s">
        <v>16</v>
      </c>
      <c r="G24" s="33">
        <v>790</v>
      </c>
      <c r="H24" s="1"/>
      <c r="I24" s="1">
        <v>12</v>
      </c>
      <c r="J24" s="33">
        <v>2</v>
      </c>
      <c r="K24" s="1"/>
      <c r="L24" s="5">
        <f t="shared" si="0"/>
        <v>300</v>
      </c>
      <c r="M24" s="5">
        <f t="shared" si="1"/>
        <v>10</v>
      </c>
      <c r="N24" s="1" t="str">
        <f>IF(H45="","",IF(EDATE(H45,M45)&lt;=E41, "OJO", ""))</f>
        <v/>
      </c>
      <c r="O24" s="1"/>
      <c r="P24" s="513">
        <v>10</v>
      </c>
      <c r="Q24" s="1">
        <v>313.87</v>
      </c>
      <c r="R24" s="1">
        <v>313.87</v>
      </c>
      <c r="S24" s="33">
        <v>1</v>
      </c>
      <c r="T24" s="1">
        <v>99</v>
      </c>
      <c r="U24" s="154">
        <f t="shared" si="2"/>
        <v>10.1010101010101</v>
      </c>
      <c r="V24" s="42">
        <v>7900</v>
      </c>
      <c r="W24" s="517"/>
      <c r="X24" s="517"/>
      <c r="Y24" s="43">
        <f t="shared" si="3"/>
        <v>0</v>
      </c>
      <c r="Z24" s="43" t="e">
        <f t="shared" si="4"/>
        <v>#DIV/0!</v>
      </c>
      <c r="AA24" s="43" t="e">
        <f t="shared" si="5"/>
        <v>#DIV/0!</v>
      </c>
      <c r="AB24" s="1"/>
    </row>
    <row r="25" spans="1:28" ht="13" x14ac:dyDescent="0.3">
      <c r="A25" s="1" t="s">
        <v>1911</v>
      </c>
      <c r="B25" s="1" t="s">
        <v>1521</v>
      </c>
      <c r="C25" s="40" t="s">
        <v>1155</v>
      </c>
      <c r="D25" s="40" t="s">
        <v>1177</v>
      </c>
      <c r="E25" s="1" t="s">
        <v>1821</v>
      </c>
      <c r="F25" s="33" t="s">
        <v>16</v>
      </c>
      <c r="G25" s="33">
        <v>790</v>
      </c>
      <c r="H25" s="1"/>
      <c r="I25" s="1">
        <v>12</v>
      </c>
      <c r="J25" s="33">
        <v>2</v>
      </c>
      <c r="K25" s="1"/>
      <c r="L25" s="5">
        <f t="shared" si="0"/>
        <v>300</v>
      </c>
      <c r="M25" s="5">
        <f t="shared" si="1"/>
        <v>10</v>
      </c>
      <c r="N25" s="1" t="str">
        <f>IF(H50="","",IF(EDATE(H50,M50)&lt;=E46, "OJO", ""))</f>
        <v/>
      </c>
      <c r="O25" s="1"/>
      <c r="P25" s="513">
        <v>10</v>
      </c>
      <c r="Q25" s="1">
        <v>233.09</v>
      </c>
      <c r="R25" s="1">
        <v>233.09</v>
      </c>
      <c r="S25" s="33">
        <v>1</v>
      </c>
      <c r="T25" s="1"/>
      <c r="U25" s="154" t="e">
        <f t="shared" si="2"/>
        <v>#DIV/0!</v>
      </c>
      <c r="V25" s="42">
        <v>7900</v>
      </c>
      <c r="W25" s="517"/>
      <c r="X25" s="517"/>
      <c r="Y25" s="43">
        <f t="shared" si="3"/>
        <v>0</v>
      </c>
      <c r="Z25" s="43" t="e">
        <f t="shared" si="4"/>
        <v>#DIV/0!</v>
      </c>
      <c r="AA25" s="43" t="e">
        <f t="shared" si="5"/>
        <v>#DIV/0!</v>
      </c>
      <c r="AB25" s="1"/>
    </row>
    <row r="26" spans="1:28" ht="13" x14ac:dyDescent="0.3">
      <c r="A26" s="1" t="s">
        <v>1614</v>
      </c>
      <c r="B26" s="1" t="s">
        <v>1550</v>
      </c>
      <c r="C26" s="1" t="s">
        <v>1837</v>
      </c>
      <c r="D26" s="1" t="s">
        <v>1551</v>
      </c>
      <c r="E26" s="230" t="s">
        <v>1067</v>
      </c>
      <c r="F26" s="33" t="s">
        <v>16</v>
      </c>
      <c r="G26" s="33">
        <v>790</v>
      </c>
      <c r="H26" s="1"/>
      <c r="I26" s="1">
        <v>12</v>
      </c>
      <c r="J26" s="33">
        <v>2</v>
      </c>
      <c r="K26" s="1"/>
      <c r="L26" s="5">
        <f t="shared" si="0"/>
        <v>300</v>
      </c>
      <c r="M26" s="5">
        <f t="shared" si="1"/>
        <v>10</v>
      </c>
      <c r="N26" s="1" t="str">
        <f t="shared" ref="N26:N67" si="7">IF(K26="No", "Warning",IF(H26="","",IF(I26="","",IF((H26+L26)&lt;=$D$1, "Warning", ""))))</f>
        <v/>
      </c>
      <c r="O26" s="1"/>
      <c r="P26" s="513">
        <v>10</v>
      </c>
      <c r="Q26" s="513">
        <v>241.36</v>
      </c>
      <c r="R26" s="513">
        <v>241.36</v>
      </c>
      <c r="S26" s="33">
        <v>1</v>
      </c>
      <c r="T26" s="1"/>
      <c r="U26" s="154" t="e">
        <f t="shared" si="2"/>
        <v>#DIV/0!</v>
      </c>
      <c r="V26" s="42">
        <v>7900</v>
      </c>
      <c r="W26" s="517"/>
      <c r="X26" s="517"/>
      <c r="Y26" s="43">
        <f t="shared" si="3"/>
        <v>0</v>
      </c>
      <c r="Z26" s="43" t="e">
        <f t="shared" si="4"/>
        <v>#DIV/0!</v>
      </c>
      <c r="AA26" s="43" t="e">
        <f t="shared" si="5"/>
        <v>#DIV/0!</v>
      </c>
      <c r="AB26" s="1"/>
    </row>
    <row r="27" spans="1:28" ht="13" x14ac:dyDescent="0.3">
      <c r="A27" s="1" t="s">
        <v>1882</v>
      </c>
      <c r="B27" s="1" t="s">
        <v>1660</v>
      </c>
      <c r="C27" s="1" t="s">
        <v>1664</v>
      </c>
      <c r="D27" s="1" t="s">
        <v>1665</v>
      </c>
      <c r="E27" s="501" t="s">
        <v>1820</v>
      </c>
      <c r="F27" s="33" t="s">
        <v>16</v>
      </c>
      <c r="G27" s="33">
        <v>790</v>
      </c>
      <c r="H27" s="1"/>
      <c r="I27" s="1">
        <v>12</v>
      </c>
      <c r="J27" s="33">
        <v>2</v>
      </c>
      <c r="K27" s="1"/>
      <c r="L27" s="5">
        <f t="shared" si="0"/>
        <v>300</v>
      </c>
      <c r="M27" s="5">
        <f t="shared" si="1"/>
        <v>10</v>
      </c>
      <c r="N27" s="1" t="str">
        <f t="shared" si="7"/>
        <v/>
      </c>
      <c r="O27" s="1"/>
      <c r="P27" s="513">
        <v>10</v>
      </c>
      <c r="Q27" s="513">
        <v>297.2</v>
      </c>
      <c r="R27" s="513">
        <v>297.2</v>
      </c>
      <c r="S27" s="33">
        <v>1</v>
      </c>
      <c r="T27" s="1"/>
      <c r="U27" s="154" t="e">
        <f t="shared" si="2"/>
        <v>#DIV/0!</v>
      </c>
      <c r="V27" s="42">
        <v>7900</v>
      </c>
      <c r="W27" s="517"/>
      <c r="X27" s="517"/>
      <c r="Y27" s="43">
        <f t="shared" si="3"/>
        <v>0</v>
      </c>
      <c r="Z27" s="43" t="e">
        <f t="shared" si="4"/>
        <v>#DIV/0!</v>
      </c>
      <c r="AA27" s="43" t="e">
        <f t="shared" si="5"/>
        <v>#DIV/0!</v>
      </c>
      <c r="AB27" s="1"/>
    </row>
    <row r="28" spans="1:28" ht="13" x14ac:dyDescent="0.3">
      <c r="A28" s="1" t="s">
        <v>1910</v>
      </c>
      <c r="B28" s="1" t="s">
        <v>1889</v>
      </c>
      <c r="C28" s="360" t="s">
        <v>1829</v>
      </c>
      <c r="D28" s="1" t="s">
        <v>1842</v>
      </c>
      <c r="E28" s="501" t="s">
        <v>1067</v>
      </c>
      <c r="F28" s="33" t="s">
        <v>16</v>
      </c>
      <c r="G28" s="33">
        <v>790</v>
      </c>
      <c r="H28" s="1"/>
      <c r="I28" s="1">
        <v>12</v>
      </c>
      <c r="J28" s="33">
        <v>2</v>
      </c>
      <c r="K28" s="1"/>
      <c r="L28" s="5">
        <f t="shared" si="0"/>
        <v>300</v>
      </c>
      <c r="M28" s="5">
        <f t="shared" si="1"/>
        <v>10</v>
      </c>
      <c r="N28" s="1" t="str">
        <f t="shared" si="7"/>
        <v/>
      </c>
      <c r="O28" s="1"/>
      <c r="P28" s="513">
        <v>10</v>
      </c>
      <c r="Q28" s="513">
        <v>191.27</v>
      </c>
      <c r="R28" s="513">
        <v>191.27</v>
      </c>
      <c r="S28" s="33">
        <v>1</v>
      </c>
      <c r="T28" s="1"/>
      <c r="U28" s="154" t="e">
        <f t="shared" si="2"/>
        <v>#DIV/0!</v>
      </c>
      <c r="V28" s="42">
        <v>7900</v>
      </c>
      <c r="W28" s="517"/>
      <c r="X28" s="517"/>
      <c r="Y28" s="43">
        <f t="shared" si="3"/>
        <v>0</v>
      </c>
      <c r="Z28" s="43" t="e">
        <f t="shared" si="4"/>
        <v>#DIV/0!</v>
      </c>
      <c r="AA28" s="43" t="e">
        <f t="shared" si="5"/>
        <v>#DIV/0!</v>
      </c>
      <c r="AB28" s="1"/>
    </row>
    <row r="29" spans="1:28" ht="13" x14ac:dyDescent="0.3">
      <c r="A29" s="1" t="s">
        <v>1867</v>
      </c>
      <c r="B29" s="1" t="s">
        <v>1845</v>
      </c>
      <c r="C29" s="1" t="s">
        <v>1783</v>
      </c>
      <c r="D29" s="1" t="s">
        <v>1799</v>
      </c>
      <c r="E29" s="501" t="s">
        <v>1821</v>
      </c>
      <c r="F29" s="33" t="s">
        <v>16</v>
      </c>
      <c r="G29" s="33">
        <v>790</v>
      </c>
      <c r="H29" s="1"/>
      <c r="I29" s="1">
        <v>12</v>
      </c>
      <c r="J29" s="33">
        <v>2</v>
      </c>
      <c r="K29" s="1"/>
      <c r="L29" s="5">
        <f t="shared" si="0"/>
        <v>300</v>
      </c>
      <c r="M29" s="5">
        <f t="shared" si="1"/>
        <v>10</v>
      </c>
      <c r="N29" s="1" t="str">
        <f t="shared" si="7"/>
        <v/>
      </c>
      <c r="O29" s="1"/>
      <c r="P29" s="513">
        <v>10</v>
      </c>
      <c r="Q29" s="513">
        <v>69.065399999999997</v>
      </c>
      <c r="R29" s="513">
        <v>69.065399999999997</v>
      </c>
      <c r="S29" s="33">
        <v>1</v>
      </c>
      <c r="T29" s="1">
        <v>99</v>
      </c>
      <c r="U29" s="154">
        <f t="shared" si="2"/>
        <v>10.1010101010101</v>
      </c>
      <c r="V29" s="42">
        <v>7900</v>
      </c>
      <c r="W29" s="517">
        <v>10.4</v>
      </c>
      <c r="X29" s="517">
        <v>7904</v>
      </c>
      <c r="Y29" s="43">
        <f t="shared" si="3"/>
        <v>10.296000000000001</v>
      </c>
      <c r="Z29" s="43">
        <f t="shared" si="4"/>
        <v>1029.0789473684213</v>
      </c>
      <c r="AA29" s="43">
        <f t="shared" si="5"/>
        <v>20.581578947368428</v>
      </c>
      <c r="AB29" s="1"/>
    </row>
    <row r="30" spans="1:28" ht="13" x14ac:dyDescent="0.3">
      <c r="A30" s="1" t="s">
        <v>1868</v>
      </c>
      <c r="B30" s="1" t="s">
        <v>1846</v>
      </c>
      <c r="C30" s="1" t="s">
        <v>1784</v>
      </c>
      <c r="D30" s="1" t="s">
        <v>1800</v>
      </c>
      <c r="E30" s="501" t="s">
        <v>1821</v>
      </c>
      <c r="F30" s="33" t="s">
        <v>16</v>
      </c>
      <c r="G30" s="33">
        <v>790</v>
      </c>
      <c r="H30" s="231">
        <v>45408</v>
      </c>
      <c r="I30" s="1">
        <v>12</v>
      </c>
      <c r="J30" s="33">
        <v>2</v>
      </c>
      <c r="K30" s="1"/>
      <c r="L30" s="5">
        <f t="shared" si="0"/>
        <v>300</v>
      </c>
      <c r="M30" s="5">
        <f t="shared" si="1"/>
        <v>10</v>
      </c>
      <c r="N30" s="1" t="str">
        <f t="shared" si="7"/>
        <v/>
      </c>
      <c r="O30" s="1" t="s">
        <v>1969</v>
      </c>
      <c r="P30" s="513">
        <v>10</v>
      </c>
      <c r="Q30" s="513">
        <v>239.32</v>
      </c>
      <c r="R30" s="513">
        <v>239.32</v>
      </c>
      <c r="S30" s="33">
        <v>1</v>
      </c>
      <c r="T30" s="1">
        <v>99</v>
      </c>
      <c r="U30" s="154">
        <f t="shared" si="2"/>
        <v>10.1010101010101</v>
      </c>
      <c r="V30" s="42">
        <v>7900</v>
      </c>
      <c r="W30" s="517">
        <v>9.9</v>
      </c>
      <c r="X30" s="517">
        <v>7916</v>
      </c>
      <c r="Y30" s="43">
        <f t="shared" si="3"/>
        <v>9.8010000000000002</v>
      </c>
      <c r="Z30" s="43">
        <f t="shared" si="4"/>
        <v>978.11899949469432</v>
      </c>
      <c r="AA30" s="43">
        <f t="shared" si="5"/>
        <v>19.562379989893888</v>
      </c>
      <c r="AB30" s="1"/>
    </row>
    <row r="31" spans="1:28" ht="13" x14ac:dyDescent="0.3">
      <c r="A31" s="1" t="s">
        <v>1875</v>
      </c>
      <c r="B31" s="1" t="s">
        <v>1847</v>
      </c>
      <c r="C31" s="1" t="s">
        <v>1785</v>
      </c>
      <c r="D31" s="1" t="s">
        <v>1801</v>
      </c>
      <c r="E31" s="501" t="s">
        <v>1821</v>
      </c>
      <c r="F31" s="33" t="s">
        <v>16</v>
      </c>
      <c r="G31" s="33">
        <v>790</v>
      </c>
      <c r="H31" s="1"/>
      <c r="I31" s="1">
        <v>12</v>
      </c>
      <c r="J31" s="33">
        <v>2</v>
      </c>
      <c r="K31" s="1"/>
      <c r="L31" s="5">
        <f t="shared" si="0"/>
        <v>300</v>
      </c>
      <c r="M31" s="5">
        <f t="shared" si="1"/>
        <v>10</v>
      </c>
      <c r="N31" s="1" t="str">
        <f t="shared" si="7"/>
        <v/>
      </c>
      <c r="O31" s="1"/>
      <c r="P31" s="513">
        <v>10</v>
      </c>
      <c r="Q31" s="513">
        <v>211.26</v>
      </c>
      <c r="R31" s="513">
        <v>211.26</v>
      </c>
      <c r="S31" s="33">
        <v>1</v>
      </c>
      <c r="T31" s="1">
        <v>99</v>
      </c>
      <c r="U31" s="154">
        <f t="shared" si="2"/>
        <v>10.1010101010101</v>
      </c>
      <c r="V31" s="42">
        <v>7900</v>
      </c>
      <c r="W31" s="518" t="s">
        <v>331</v>
      </c>
      <c r="X31" s="518" t="s">
        <v>331</v>
      </c>
      <c r="Y31" s="43"/>
      <c r="Z31" s="43">
        <v>10</v>
      </c>
      <c r="AA31" s="43">
        <f t="shared" si="5"/>
        <v>0.2</v>
      </c>
      <c r="AB31" s="1"/>
    </row>
    <row r="32" spans="1:28" ht="13" x14ac:dyDescent="0.3">
      <c r="A32" s="1" t="s">
        <v>1880</v>
      </c>
      <c r="B32" s="1" t="s">
        <v>1848</v>
      </c>
      <c r="C32" s="1" t="s">
        <v>1879</v>
      </c>
      <c r="D32" s="1" t="s">
        <v>1802</v>
      </c>
      <c r="E32" s="501" t="s">
        <v>1821</v>
      </c>
      <c r="F32" s="33" t="s">
        <v>16</v>
      </c>
      <c r="G32" s="33">
        <v>790</v>
      </c>
      <c r="H32" s="1"/>
      <c r="I32" s="1">
        <v>12</v>
      </c>
      <c r="J32" s="33">
        <v>2</v>
      </c>
      <c r="K32" s="1"/>
      <c r="L32" s="5">
        <f t="shared" si="0"/>
        <v>300</v>
      </c>
      <c r="M32" s="5">
        <f t="shared" si="1"/>
        <v>10</v>
      </c>
      <c r="N32" s="1" t="str">
        <f t="shared" si="7"/>
        <v/>
      </c>
      <c r="O32" s="1"/>
      <c r="P32" s="513">
        <v>10</v>
      </c>
      <c r="Q32" s="513">
        <v>201.24</v>
      </c>
      <c r="R32" s="513">
        <v>201.24</v>
      </c>
      <c r="S32" s="33">
        <v>1</v>
      </c>
      <c r="T32" s="1">
        <v>99</v>
      </c>
      <c r="U32" s="154">
        <f t="shared" si="2"/>
        <v>10.1010101010101</v>
      </c>
      <c r="V32" s="42">
        <v>7900</v>
      </c>
      <c r="W32" s="517">
        <v>10.5</v>
      </c>
      <c r="X32" s="517">
        <v>7904</v>
      </c>
      <c r="Y32" s="43">
        <f>(W32*T32*R32*S32)/(100*Q32)</f>
        <v>10.395000000000001</v>
      </c>
      <c r="Z32" s="43">
        <f>(Y32*1000*0.79*1000)/X32</f>
        <v>1038.9739372469637</v>
      </c>
      <c r="AA32" s="43">
        <f t="shared" si="5"/>
        <v>20.779478744939276</v>
      </c>
      <c r="AB32" s="1"/>
    </row>
    <row r="33" spans="1:28" ht="13" x14ac:dyDescent="0.3">
      <c r="A33" s="1" t="s">
        <v>1871</v>
      </c>
      <c r="B33" s="1" t="s">
        <v>1849</v>
      </c>
      <c r="C33" s="40" t="s">
        <v>1926</v>
      </c>
      <c r="D33" s="1" t="s">
        <v>1803</v>
      </c>
      <c r="E33" s="501" t="s">
        <v>1067</v>
      </c>
      <c r="F33" s="33" t="s">
        <v>16</v>
      </c>
      <c r="G33" s="33">
        <v>790</v>
      </c>
      <c r="H33" s="1"/>
      <c r="I33" s="1">
        <v>12</v>
      </c>
      <c r="J33" s="33">
        <v>2</v>
      </c>
      <c r="K33" s="1"/>
      <c r="L33" s="5">
        <f t="shared" si="0"/>
        <v>300</v>
      </c>
      <c r="M33" s="5">
        <f t="shared" si="1"/>
        <v>10</v>
      </c>
      <c r="N33" s="1" t="str">
        <f t="shared" si="7"/>
        <v/>
      </c>
      <c r="O33" s="1"/>
      <c r="P33" s="513">
        <v>10</v>
      </c>
      <c r="Q33" s="513">
        <v>187.71</v>
      </c>
      <c r="R33" s="513">
        <v>187.71</v>
      </c>
      <c r="S33" s="33">
        <v>1</v>
      </c>
      <c r="T33" s="1">
        <v>99</v>
      </c>
      <c r="U33" s="154">
        <f t="shared" si="2"/>
        <v>10.1010101010101</v>
      </c>
      <c r="V33" s="42">
        <v>7900</v>
      </c>
      <c r="W33" s="517">
        <v>7.8</v>
      </c>
      <c r="X33" s="517">
        <v>6080</v>
      </c>
      <c r="Y33" s="43">
        <f>(W33*T33*R33*S33)/(100*Q33)</f>
        <v>7.7219999999999986</v>
      </c>
      <c r="Z33" s="43">
        <f>(Y33*1000*0.79*1000)/X33</f>
        <v>1003.3519736842104</v>
      </c>
      <c r="AA33" s="43">
        <f t="shared" si="5"/>
        <v>20.067039473684211</v>
      </c>
      <c r="AB33" s="1"/>
    </row>
    <row r="34" spans="1:28" ht="13" x14ac:dyDescent="0.3">
      <c r="A34" s="1" t="s">
        <v>1888</v>
      </c>
      <c r="B34" s="1" t="s">
        <v>1850</v>
      </c>
      <c r="C34" s="1" t="s">
        <v>1786</v>
      </c>
      <c r="D34" s="1" t="s">
        <v>1804</v>
      </c>
      <c r="E34" s="501" t="s">
        <v>1822</v>
      </c>
      <c r="F34" s="33" t="s">
        <v>1666</v>
      </c>
      <c r="G34" s="33">
        <v>790</v>
      </c>
      <c r="H34" s="1"/>
      <c r="I34" s="1">
        <v>12</v>
      </c>
      <c r="J34" s="33">
        <v>2</v>
      </c>
      <c r="K34" s="1"/>
      <c r="L34" s="5">
        <f t="shared" si="0"/>
        <v>300</v>
      </c>
      <c r="M34" s="5">
        <f t="shared" si="1"/>
        <v>10</v>
      </c>
      <c r="N34" s="1" t="str">
        <f t="shared" si="7"/>
        <v/>
      </c>
      <c r="O34" s="1"/>
      <c r="P34" s="513">
        <v>10</v>
      </c>
      <c r="Q34" s="513">
        <v>369.5</v>
      </c>
      <c r="R34" s="513">
        <v>369.5</v>
      </c>
      <c r="S34" s="33">
        <v>1</v>
      </c>
      <c r="T34" s="1">
        <v>100</v>
      </c>
      <c r="U34" s="154"/>
      <c r="V34" s="42"/>
      <c r="W34" s="518" t="s">
        <v>331</v>
      </c>
      <c r="X34" s="518" t="s">
        <v>331</v>
      </c>
      <c r="Y34" s="43"/>
      <c r="Z34" s="43">
        <v>100</v>
      </c>
      <c r="AA34" s="43">
        <f t="shared" si="5"/>
        <v>2</v>
      </c>
      <c r="AB34" s="1"/>
    </row>
    <row r="35" spans="1:28" ht="13" x14ac:dyDescent="0.3">
      <c r="A35" s="501" t="s">
        <v>1970</v>
      </c>
      <c r="B35" s="1" t="s">
        <v>1851</v>
      </c>
      <c r="C35" s="1" t="s">
        <v>1787</v>
      </c>
      <c r="D35" s="1" t="s">
        <v>1805</v>
      </c>
      <c r="E35" s="501" t="s">
        <v>1067</v>
      </c>
      <c r="F35" s="33" t="s">
        <v>16</v>
      </c>
      <c r="G35" s="33">
        <v>790</v>
      </c>
      <c r="H35" s="231">
        <v>45408</v>
      </c>
      <c r="I35" s="1">
        <v>12</v>
      </c>
      <c r="J35" s="33">
        <v>2</v>
      </c>
      <c r="K35" s="1"/>
      <c r="L35" s="5">
        <f t="shared" si="0"/>
        <v>300</v>
      </c>
      <c r="M35" s="5">
        <f t="shared" si="1"/>
        <v>10</v>
      </c>
      <c r="N35" s="1" t="str">
        <f t="shared" si="7"/>
        <v/>
      </c>
      <c r="O35" s="1" t="s">
        <v>1969</v>
      </c>
      <c r="P35" s="513">
        <v>10</v>
      </c>
      <c r="Q35" s="513">
        <v>228.24</v>
      </c>
      <c r="R35" s="513">
        <v>228.24</v>
      </c>
      <c r="S35" s="33">
        <v>1</v>
      </c>
      <c r="T35" s="1">
        <v>99</v>
      </c>
      <c r="U35" s="154">
        <f t="shared" ref="U35:U60" si="8">(P35*1000*Q35*100*1000)/(1000*1000*R35*T35)</f>
        <v>10.1010101010101</v>
      </c>
      <c r="V35" s="42">
        <v>7900</v>
      </c>
      <c r="W35" s="518">
        <v>10.3</v>
      </c>
      <c r="X35" s="518">
        <v>7905</v>
      </c>
      <c r="Y35" s="43">
        <f>(W35*T35*R35*S35)/(100*Q35)</f>
        <v>10.197000000000001</v>
      </c>
      <c r="Z35" s="43">
        <f>(Y35*1000*0.79*1000)/X35</f>
        <v>1019.0550284629984</v>
      </c>
      <c r="AA35" s="43">
        <f t="shared" si="5"/>
        <v>20.381100569259967</v>
      </c>
      <c r="AB35" s="1"/>
    </row>
    <row r="36" spans="1:28" ht="13" x14ac:dyDescent="0.3">
      <c r="A36" s="1" t="s">
        <v>1870</v>
      </c>
      <c r="B36" s="1" t="s">
        <v>1852</v>
      </c>
      <c r="C36" s="1" t="s">
        <v>1788</v>
      </c>
      <c r="D36" s="1" t="s">
        <v>1806</v>
      </c>
      <c r="E36" s="501" t="s">
        <v>1821</v>
      </c>
      <c r="F36" s="33" t="s">
        <v>16</v>
      </c>
      <c r="G36" s="33">
        <v>790</v>
      </c>
      <c r="H36" s="1"/>
      <c r="I36" s="1">
        <v>12</v>
      </c>
      <c r="J36" s="33">
        <v>2</v>
      </c>
      <c r="K36" s="1"/>
      <c r="L36" s="5">
        <f t="shared" ref="L36:L60" si="9">M36*30</f>
        <v>300</v>
      </c>
      <c r="M36" s="5">
        <f t="shared" ref="M36:M60" si="10">I36-J36</f>
        <v>10</v>
      </c>
      <c r="N36" s="1" t="str">
        <f t="shared" si="7"/>
        <v/>
      </c>
      <c r="O36" s="1"/>
      <c r="P36" s="513">
        <v>10</v>
      </c>
      <c r="Q36" s="513">
        <v>84.08</v>
      </c>
      <c r="R36" s="513">
        <v>84.08</v>
      </c>
      <c r="S36" s="33">
        <v>1</v>
      </c>
      <c r="T36" s="1">
        <v>98</v>
      </c>
      <c r="U36" s="154">
        <f t="shared" si="8"/>
        <v>10.204081632653061</v>
      </c>
      <c r="V36" s="42">
        <v>7900</v>
      </c>
      <c r="W36" s="517">
        <v>14.6</v>
      </c>
      <c r="X36" s="517">
        <v>7935.2</v>
      </c>
      <c r="Y36" s="43">
        <f>(W36*T36*R36*S36)/(100*Q36)</f>
        <v>14.307999999999998</v>
      </c>
      <c r="Z36" s="43">
        <f>(Y36*1000*0.79*1000)/X36</f>
        <v>1424.4530698659139</v>
      </c>
      <c r="AA36" s="43">
        <f t="shared" ref="AA36:AA60" si="11">(0.2*Z36)/10</f>
        <v>28.489061397318277</v>
      </c>
      <c r="AB36" s="1"/>
    </row>
    <row r="37" spans="1:28" ht="13" x14ac:dyDescent="0.3">
      <c r="A37" s="1" t="s">
        <v>1874</v>
      </c>
      <c r="B37" s="1" t="s">
        <v>1853</v>
      </c>
      <c r="C37" s="1" t="s">
        <v>1789</v>
      </c>
      <c r="D37" s="1" t="s">
        <v>1807</v>
      </c>
      <c r="E37" s="501" t="s">
        <v>1821</v>
      </c>
      <c r="F37" s="33" t="s">
        <v>16</v>
      </c>
      <c r="G37" s="33">
        <v>790</v>
      </c>
      <c r="H37" s="1"/>
      <c r="I37" s="1">
        <v>12</v>
      </c>
      <c r="J37" s="33">
        <v>2</v>
      </c>
      <c r="K37" s="1"/>
      <c r="L37" s="5">
        <f t="shared" si="9"/>
        <v>300</v>
      </c>
      <c r="M37" s="5">
        <f t="shared" si="10"/>
        <v>10</v>
      </c>
      <c r="N37" s="1" t="str">
        <f t="shared" si="7"/>
        <v/>
      </c>
      <c r="O37" s="1"/>
      <c r="P37" s="513">
        <v>10</v>
      </c>
      <c r="Q37" s="513">
        <v>113.16</v>
      </c>
      <c r="R37" s="513">
        <v>113.16</v>
      </c>
      <c r="S37" s="33">
        <v>1</v>
      </c>
      <c r="T37" s="1">
        <v>95</v>
      </c>
      <c r="U37" s="154">
        <f t="shared" si="8"/>
        <v>10.526315789473685</v>
      </c>
      <c r="V37" s="42">
        <v>7900</v>
      </c>
      <c r="W37" s="517">
        <v>12.7</v>
      </c>
      <c r="X37" s="517">
        <v>7970.7</v>
      </c>
      <c r="Y37" s="43">
        <f>(W37*T37*R37*S37)/(100*Q37)</f>
        <v>12.065000000000001</v>
      </c>
      <c r="Z37" s="43">
        <f>(Y37*1000*0.79*1000)/X37</f>
        <v>1195.7983614989903</v>
      </c>
      <c r="AA37" s="43">
        <f t="shared" si="11"/>
        <v>23.915967229979806</v>
      </c>
      <c r="AB37" s="1"/>
    </row>
    <row r="38" spans="1:28" ht="13" x14ac:dyDescent="0.3">
      <c r="A38" s="1" t="s">
        <v>1881</v>
      </c>
      <c r="B38" s="1" t="s">
        <v>1854</v>
      </c>
      <c r="C38" s="1" t="s">
        <v>1790</v>
      </c>
      <c r="D38" s="1" t="s">
        <v>1808</v>
      </c>
      <c r="E38" s="501" t="s">
        <v>1821</v>
      </c>
      <c r="F38" s="33" t="s">
        <v>1666</v>
      </c>
      <c r="G38" s="33">
        <v>790</v>
      </c>
      <c r="H38" s="1"/>
      <c r="I38" s="1">
        <v>12</v>
      </c>
      <c r="J38" s="33">
        <v>2</v>
      </c>
      <c r="K38" s="1"/>
      <c r="L38" s="5">
        <f t="shared" si="9"/>
        <v>300</v>
      </c>
      <c r="M38" s="5">
        <f t="shared" si="10"/>
        <v>10</v>
      </c>
      <c r="N38" s="1" t="str">
        <f t="shared" si="7"/>
        <v/>
      </c>
      <c r="O38" s="1"/>
      <c r="P38" s="513">
        <v>10</v>
      </c>
      <c r="Q38" s="513">
        <v>437.1</v>
      </c>
      <c r="R38" s="513">
        <v>437.1</v>
      </c>
      <c r="S38" s="33">
        <v>1</v>
      </c>
      <c r="T38" s="1">
        <v>99</v>
      </c>
      <c r="U38" s="154">
        <f t="shared" si="8"/>
        <v>10.1010101010101</v>
      </c>
      <c r="V38" s="42">
        <v>7900</v>
      </c>
      <c r="W38" s="518" t="s">
        <v>331</v>
      </c>
      <c r="X38" s="518" t="s">
        <v>331</v>
      </c>
      <c r="Y38" s="43"/>
      <c r="Z38" s="43">
        <v>100</v>
      </c>
      <c r="AA38" s="43">
        <f t="shared" si="11"/>
        <v>2</v>
      </c>
      <c r="AB38" s="1"/>
    </row>
    <row r="39" spans="1:28" ht="13" x14ac:dyDescent="0.3">
      <c r="A39" s="1" t="s">
        <v>1869</v>
      </c>
      <c r="B39" s="1" t="s">
        <v>1855</v>
      </c>
      <c r="C39" s="1" t="s">
        <v>1791</v>
      </c>
      <c r="D39" s="1" t="s">
        <v>1809</v>
      </c>
      <c r="E39" s="501" t="s">
        <v>1821</v>
      </c>
      <c r="F39" s="33" t="s">
        <v>16</v>
      </c>
      <c r="G39" s="33">
        <v>790</v>
      </c>
      <c r="H39" s="1"/>
      <c r="I39" s="1">
        <v>12</v>
      </c>
      <c r="J39" s="33">
        <v>2</v>
      </c>
      <c r="K39" s="1"/>
      <c r="L39" s="5">
        <f t="shared" si="9"/>
        <v>300</v>
      </c>
      <c r="M39" s="5">
        <f t="shared" si="10"/>
        <v>10</v>
      </c>
      <c r="N39" s="1" t="str">
        <f t="shared" si="7"/>
        <v/>
      </c>
      <c r="O39" s="1"/>
      <c r="P39" s="513">
        <v>10</v>
      </c>
      <c r="Q39" s="513">
        <v>171.24</v>
      </c>
      <c r="R39" s="513">
        <v>171.24</v>
      </c>
      <c r="S39" s="33">
        <v>1</v>
      </c>
      <c r="T39" s="1">
        <v>98</v>
      </c>
      <c r="U39" s="154">
        <f t="shared" si="8"/>
        <v>10.204081632653061</v>
      </c>
      <c r="V39" s="42">
        <v>7900</v>
      </c>
      <c r="W39" s="517">
        <v>10.4</v>
      </c>
      <c r="X39" s="517">
        <v>7906.8</v>
      </c>
      <c r="Y39" s="43">
        <f>(W39*T39*R39*S39)/(100*Q39)</f>
        <v>10.192000000000002</v>
      </c>
      <c r="Z39" s="43">
        <f>(Y39*1000*0.79*1000)/X39</f>
        <v>1018.3234684069411</v>
      </c>
      <c r="AA39" s="43">
        <f t="shared" si="11"/>
        <v>20.366469368138823</v>
      </c>
      <c r="AB39" s="1"/>
    </row>
    <row r="40" spans="1:28" ht="13" x14ac:dyDescent="0.3">
      <c r="A40" s="1" t="s">
        <v>1886</v>
      </c>
      <c r="B40" s="1" t="s">
        <v>1856</v>
      </c>
      <c r="C40" s="1" t="s">
        <v>1792</v>
      </c>
      <c r="D40" s="1" t="s">
        <v>1810</v>
      </c>
      <c r="E40" s="501" t="s">
        <v>1067</v>
      </c>
      <c r="F40" s="33" t="s">
        <v>16</v>
      </c>
      <c r="G40" s="33">
        <v>790</v>
      </c>
      <c r="H40" s="1"/>
      <c r="I40" s="1">
        <v>12</v>
      </c>
      <c r="J40" s="33">
        <v>2</v>
      </c>
      <c r="K40" s="1"/>
      <c r="L40" s="5">
        <f t="shared" si="9"/>
        <v>300</v>
      </c>
      <c r="M40" s="5">
        <f t="shared" si="10"/>
        <v>10</v>
      </c>
      <c r="N40" s="1" t="str">
        <f t="shared" si="7"/>
        <v/>
      </c>
      <c r="O40" s="1"/>
      <c r="P40" s="513">
        <v>10</v>
      </c>
      <c r="Q40" s="513">
        <v>102.1</v>
      </c>
      <c r="R40" s="513">
        <v>102.1</v>
      </c>
      <c r="S40" s="33">
        <v>1</v>
      </c>
      <c r="T40" s="1">
        <v>99</v>
      </c>
      <c r="U40" s="154">
        <f t="shared" si="8"/>
        <v>10.1010101010101</v>
      </c>
      <c r="V40" s="42">
        <v>7900</v>
      </c>
      <c r="W40" s="517">
        <v>10</v>
      </c>
      <c r="X40" s="517">
        <v>7912.9</v>
      </c>
      <c r="Y40" s="43">
        <f>(W40*T40*R40*S40)/(100*Q40)</f>
        <v>9.9</v>
      </c>
      <c r="Z40" s="43">
        <f>(Y40*1000*0.79*1000)/X40</f>
        <v>988.38605315371103</v>
      </c>
      <c r="AA40" s="43">
        <f t="shared" si="11"/>
        <v>19.767721063074223</v>
      </c>
      <c r="AB40" s="1"/>
    </row>
    <row r="41" spans="1:28" ht="13" x14ac:dyDescent="0.3">
      <c r="A41" s="1" t="s">
        <v>1876</v>
      </c>
      <c r="B41" s="1" t="s">
        <v>1857</v>
      </c>
      <c r="C41" s="1" t="s">
        <v>1794</v>
      </c>
      <c r="D41" s="1" t="s">
        <v>1811</v>
      </c>
      <c r="E41" s="501" t="s">
        <v>1821</v>
      </c>
      <c r="F41" s="33" t="s">
        <v>16</v>
      </c>
      <c r="G41" s="33">
        <v>790</v>
      </c>
      <c r="H41" s="231">
        <v>45408</v>
      </c>
      <c r="I41" s="1">
        <v>12</v>
      </c>
      <c r="J41" s="33">
        <v>2</v>
      </c>
      <c r="K41" s="1"/>
      <c r="L41" s="5">
        <f t="shared" si="9"/>
        <v>300</v>
      </c>
      <c r="M41" s="5">
        <f t="shared" si="10"/>
        <v>10</v>
      </c>
      <c r="N41" s="1" t="str">
        <f t="shared" si="7"/>
        <v/>
      </c>
      <c r="O41" s="1" t="s">
        <v>1969</v>
      </c>
      <c r="P41" s="513">
        <v>10</v>
      </c>
      <c r="Q41" s="513">
        <v>126.12</v>
      </c>
      <c r="R41" s="513">
        <v>126.12</v>
      </c>
      <c r="S41" s="33">
        <v>1</v>
      </c>
      <c r="T41" s="1">
        <v>99</v>
      </c>
      <c r="U41" s="154">
        <f t="shared" si="8"/>
        <v>10.1010101010101</v>
      </c>
      <c r="V41" s="42">
        <v>7900</v>
      </c>
      <c r="W41" s="517">
        <v>10.1</v>
      </c>
      <c r="X41" s="517">
        <v>7907.4</v>
      </c>
      <c r="Y41" s="43">
        <f>(W41*T41*R41*S41)/(100*Q41)</f>
        <v>9.9990000000000006</v>
      </c>
      <c r="Z41" s="43">
        <f>(Y41*1000*0.79*1000)/X41</f>
        <v>998.96426132483498</v>
      </c>
      <c r="AA41" s="43">
        <f t="shared" si="11"/>
        <v>19.9792852264967</v>
      </c>
      <c r="AB41" s="1"/>
    </row>
    <row r="42" spans="1:28" ht="13" x14ac:dyDescent="0.3">
      <c r="A42" s="1" t="s">
        <v>1878</v>
      </c>
      <c r="B42" s="1" t="s">
        <v>1858</v>
      </c>
      <c r="C42" s="1" t="s">
        <v>1795</v>
      </c>
      <c r="D42" s="1" t="s">
        <v>1812</v>
      </c>
      <c r="E42" s="501" t="s">
        <v>1841</v>
      </c>
      <c r="F42" s="33" t="s">
        <v>16</v>
      </c>
      <c r="G42" s="33">
        <v>790</v>
      </c>
      <c r="H42" s="1"/>
      <c r="I42" s="1">
        <v>12</v>
      </c>
      <c r="J42" s="33">
        <v>2</v>
      </c>
      <c r="K42" s="1"/>
      <c r="L42" s="5">
        <f t="shared" si="9"/>
        <v>300</v>
      </c>
      <c r="M42" s="5">
        <f t="shared" si="10"/>
        <v>10</v>
      </c>
      <c r="N42" s="1" t="str">
        <f t="shared" si="7"/>
        <v/>
      </c>
      <c r="O42" s="1"/>
      <c r="P42" s="513">
        <v>10</v>
      </c>
      <c r="Q42" s="513">
        <v>129.16</v>
      </c>
      <c r="R42" s="513">
        <v>129.16</v>
      </c>
      <c r="S42" s="33">
        <v>1</v>
      </c>
      <c r="T42" s="1">
        <v>99</v>
      </c>
      <c r="U42" s="154">
        <f t="shared" si="8"/>
        <v>10.1010101010101</v>
      </c>
      <c r="V42" s="42">
        <v>7900</v>
      </c>
      <c r="W42" s="517">
        <v>5.5</v>
      </c>
      <c r="X42" s="517">
        <v>3921.5</v>
      </c>
      <c r="Y42" s="43">
        <f>(W42*T42*R42*S42)/(100*Q42)</f>
        <v>5.4449999999999994</v>
      </c>
      <c r="Z42" s="43">
        <f>(Y42*1000*0.79*1000)/X42</f>
        <v>1096.9144460028049</v>
      </c>
      <c r="AA42" s="43">
        <f t="shared" si="11"/>
        <v>21.938288920056099</v>
      </c>
      <c r="AB42" s="1"/>
    </row>
    <row r="43" spans="1:28" ht="13" x14ac:dyDescent="0.3">
      <c r="A43" s="1" t="s">
        <v>1883</v>
      </c>
      <c r="B43" s="1" t="s">
        <v>1859</v>
      </c>
      <c r="C43" s="1" t="s">
        <v>1796</v>
      </c>
      <c r="D43" s="1" t="s">
        <v>1813</v>
      </c>
      <c r="E43" s="501" t="s">
        <v>1841</v>
      </c>
      <c r="F43" s="33" t="s">
        <v>1666</v>
      </c>
      <c r="G43" s="33">
        <v>790</v>
      </c>
      <c r="H43" s="1"/>
      <c r="I43" s="1">
        <v>12</v>
      </c>
      <c r="J43" s="33">
        <v>2</v>
      </c>
      <c r="K43" s="1"/>
      <c r="L43" s="5">
        <f t="shared" si="9"/>
        <v>300</v>
      </c>
      <c r="M43" s="5">
        <f t="shared" si="10"/>
        <v>10</v>
      </c>
      <c r="N43" s="1" t="str">
        <f t="shared" si="7"/>
        <v/>
      </c>
      <c r="O43" s="1" t="s">
        <v>1866</v>
      </c>
      <c r="P43" s="513">
        <v>10</v>
      </c>
      <c r="Q43" s="513">
        <v>283.79000000000002</v>
      </c>
      <c r="R43" s="513">
        <v>283.79000000000002</v>
      </c>
      <c r="S43" s="33">
        <v>1</v>
      </c>
      <c r="T43" s="1">
        <v>99</v>
      </c>
      <c r="U43" s="154">
        <f t="shared" si="8"/>
        <v>10.1010101010101</v>
      </c>
      <c r="V43" s="42">
        <v>7900</v>
      </c>
      <c r="W43" s="518" t="s">
        <v>331</v>
      </c>
      <c r="X43" s="518" t="s">
        <v>331</v>
      </c>
      <c r="Y43" s="43"/>
      <c r="Z43" s="43">
        <v>100</v>
      </c>
      <c r="AA43" s="43">
        <f t="shared" si="11"/>
        <v>2</v>
      </c>
      <c r="AB43" s="1"/>
    </row>
    <row r="44" spans="1:28" ht="13" x14ac:dyDescent="0.3">
      <c r="A44" s="1" t="s">
        <v>1873</v>
      </c>
      <c r="B44" s="1" t="s">
        <v>1860</v>
      </c>
      <c r="C44" s="40" t="s">
        <v>1892</v>
      </c>
      <c r="D44" s="1" t="s">
        <v>1814</v>
      </c>
      <c r="E44" s="501" t="s">
        <v>1067</v>
      </c>
      <c r="F44" s="33" t="s">
        <v>16</v>
      </c>
      <c r="G44" s="33">
        <v>790</v>
      </c>
      <c r="H44" s="231">
        <v>45408</v>
      </c>
      <c r="I44" s="1">
        <v>12</v>
      </c>
      <c r="J44" s="33">
        <v>2</v>
      </c>
      <c r="K44" s="1"/>
      <c r="L44" s="5">
        <f t="shared" si="9"/>
        <v>300</v>
      </c>
      <c r="M44" s="5">
        <f t="shared" si="10"/>
        <v>10</v>
      </c>
      <c r="N44" s="1" t="str">
        <f t="shared" si="7"/>
        <v/>
      </c>
      <c r="O44" s="1" t="s">
        <v>1969</v>
      </c>
      <c r="P44" s="513">
        <v>10</v>
      </c>
      <c r="Q44" s="513">
        <v>268.39999999999998</v>
      </c>
      <c r="R44" s="513">
        <v>268.39999999999998</v>
      </c>
      <c r="S44" s="33">
        <v>1</v>
      </c>
      <c r="T44" s="1">
        <v>98</v>
      </c>
      <c r="U44" s="154">
        <f t="shared" si="8"/>
        <v>10.204081632653063</v>
      </c>
      <c r="V44" s="42">
        <v>7900</v>
      </c>
      <c r="W44" s="517">
        <v>10.1</v>
      </c>
      <c r="X44" s="517">
        <v>7907.1</v>
      </c>
      <c r="Y44" s="43">
        <f>(W44*T44*R44*S44)/(100*Q44)</f>
        <v>9.8979999999999997</v>
      </c>
      <c r="Z44" s="43">
        <f>(Y44*1000*0.79*1000)/X44</f>
        <v>988.91123167785906</v>
      </c>
      <c r="AA44" s="43">
        <f t="shared" si="11"/>
        <v>19.77822463355718</v>
      </c>
      <c r="AB44" s="1"/>
    </row>
    <row r="45" spans="1:28" ht="13" x14ac:dyDescent="0.3">
      <c r="A45" s="1" t="s">
        <v>1891</v>
      </c>
      <c r="B45" s="1" t="s">
        <v>1861</v>
      </c>
      <c r="C45" s="1" t="s">
        <v>1797</v>
      </c>
      <c r="D45" s="1" t="s">
        <v>1815</v>
      </c>
      <c r="E45" s="501" t="s">
        <v>1821</v>
      </c>
      <c r="F45" s="33" t="s">
        <v>892</v>
      </c>
      <c r="G45" s="33">
        <v>790</v>
      </c>
      <c r="H45" s="1"/>
      <c r="I45" s="1">
        <v>12</v>
      </c>
      <c r="J45" s="33">
        <v>2</v>
      </c>
      <c r="K45" s="1"/>
      <c r="L45" s="5">
        <f t="shared" si="9"/>
        <v>300</v>
      </c>
      <c r="M45" s="5">
        <f t="shared" si="10"/>
        <v>10</v>
      </c>
      <c r="N45" s="1" t="str">
        <f t="shared" si="7"/>
        <v/>
      </c>
      <c r="O45" s="1"/>
      <c r="P45" s="513">
        <v>10</v>
      </c>
      <c r="Q45" s="513">
        <v>218.08</v>
      </c>
      <c r="R45" s="513">
        <v>218.08</v>
      </c>
      <c r="S45" s="33">
        <v>1</v>
      </c>
      <c r="T45" s="1">
        <v>99</v>
      </c>
      <c r="U45" s="154">
        <f t="shared" si="8"/>
        <v>10.1010101010101</v>
      </c>
      <c r="V45" s="42">
        <v>7900</v>
      </c>
      <c r="W45" s="518" t="s">
        <v>331</v>
      </c>
      <c r="X45" s="518" t="s">
        <v>331</v>
      </c>
      <c r="Y45" s="43"/>
      <c r="Z45" s="43">
        <v>1000</v>
      </c>
      <c r="AA45" s="43">
        <f t="shared" si="11"/>
        <v>20</v>
      </c>
      <c r="AB45" s="1"/>
    </row>
    <row r="46" spans="1:28" ht="13" x14ac:dyDescent="0.3">
      <c r="A46" s="1" t="s">
        <v>1877</v>
      </c>
      <c r="B46" s="1" t="s">
        <v>1862</v>
      </c>
      <c r="C46" s="40" t="s">
        <v>2045</v>
      </c>
      <c r="D46" s="1" t="s">
        <v>1816</v>
      </c>
      <c r="E46" s="230" t="s">
        <v>1820</v>
      </c>
      <c r="F46" s="33" t="s">
        <v>16</v>
      </c>
      <c r="G46" s="33">
        <v>790</v>
      </c>
      <c r="H46" s="1"/>
      <c r="I46" s="1">
        <v>12</v>
      </c>
      <c r="J46" s="33">
        <v>2</v>
      </c>
      <c r="K46" s="1"/>
      <c r="L46" s="5">
        <f t="shared" si="9"/>
        <v>300</v>
      </c>
      <c r="M46" s="5">
        <f t="shared" si="10"/>
        <v>10</v>
      </c>
      <c r="N46" s="1" t="str">
        <f t="shared" si="7"/>
        <v/>
      </c>
      <c r="O46" s="1"/>
      <c r="P46" s="513">
        <v>10</v>
      </c>
      <c r="Q46" s="513">
        <v>183.19</v>
      </c>
      <c r="R46" s="513">
        <v>183.19</v>
      </c>
      <c r="S46" s="33">
        <v>1</v>
      </c>
      <c r="T46" s="1">
        <v>99</v>
      </c>
      <c r="U46" s="154">
        <f t="shared" si="8"/>
        <v>10.1010101010101</v>
      </c>
      <c r="V46" s="42">
        <v>7900</v>
      </c>
      <c r="W46" s="517">
        <v>10.3</v>
      </c>
      <c r="X46" s="517">
        <v>7901.6</v>
      </c>
      <c r="Y46" s="43">
        <f>(W46*T46*R46*S46)/(100*Q46)</f>
        <v>10.196999999999999</v>
      </c>
      <c r="Z46" s="43">
        <f>(Y46*1000*0.79*1000)/X46</f>
        <v>1019.4935202996861</v>
      </c>
      <c r="AA46" s="43">
        <f t="shared" si="11"/>
        <v>20.389870405993726</v>
      </c>
      <c r="AB46" s="1"/>
    </row>
    <row r="47" spans="1:28" ht="13" x14ac:dyDescent="0.3">
      <c r="A47" s="1" t="s">
        <v>1872</v>
      </c>
      <c r="B47" s="1" t="s">
        <v>1863</v>
      </c>
      <c r="C47" s="1" t="s">
        <v>1798</v>
      </c>
      <c r="D47" s="1" t="s">
        <v>1817</v>
      </c>
      <c r="E47" s="230" t="s">
        <v>1821</v>
      </c>
      <c r="F47" s="33" t="s">
        <v>16</v>
      </c>
      <c r="G47" s="33">
        <v>790</v>
      </c>
      <c r="H47" s="1"/>
      <c r="I47" s="1">
        <v>12</v>
      </c>
      <c r="J47" s="33">
        <v>2</v>
      </c>
      <c r="K47" s="1"/>
      <c r="L47" s="5">
        <f t="shared" si="9"/>
        <v>300</v>
      </c>
      <c r="M47" s="5">
        <f t="shared" si="10"/>
        <v>10</v>
      </c>
      <c r="N47" s="1" t="str">
        <f t="shared" si="7"/>
        <v/>
      </c>
      <c r="O47" s="1"/>
      <c r="P47" s="513">
        <v>10</v>
      </c>
      <c r="Q47" s="513">
        <v>341.4</v>
      </c>
      <c r="R47" s="513">
        <v>341.4</v>
      </c>
      <c r="S47" s="33">
        <v>1</v>
      </c>
      <c r="T47" s="1">
        <v>98</v>
      </c>
      <c r="U47" s="154">
        <f t="shared" si="8"/>
        <v>10.204081632653061</v>
      </c>
      <c r="V47" s="42">
        <v>7900</v>
      </c>
      <c r="W47" s="517">
        <v>11.5</v>
      </c>
      <c r="X47" s="517">
        <v>9020.2000000000007</v>
      </c>
      <c r="Y47" s="43">
        <f>(W47*T47*R47*S47)/(100*Q47)</f>
        <v>11.27</v>
      </c>
      <c r="Z47" s="43">
        <f>(Y47*1000*0.79*1000)/X47</f>
        <v>987.04019866521821</v>
      </c>
      <c r="AA47" s="43">
        <f t="shared" si="11"/>
        <v>19.740803973304367</v>
      </c>
      <c r="AB47" s="1"/>
    </row>
    <row r="48" spans="1:28" ht="13" x14ac:dyDescent="0.3">
      <c r="A48" s="1" t="s">
        <v>1884</v>
      </c>
      <c r="B48" s="1" t="s">
        <v>1864</v>
      </c>
      <c r="C48" s="1" t="s">
        <v>1885</v>
      </c>
      <c r="D48" s="1" t="s">
        <v>1818</v>
      </c>
      <c r="E48" s="230" t="s">
        <v>1821</v>
      </c>
      <c r="F48" s="33" t="s">
        <v>16</v>
      </c>
      <c r="G48" s="33">
        <v>790</v>
      </c>
      <c r="H48" s="1"/>
      <c r="I48" s="1">
        <v>12</v>
      </c>
      <c r="J48" s="33">
        <v>2</v>
      </c>
      <c r="K48" s="1"/>
      <c r="L48" s="5">
        <f t="shared" si="9"/>
        <v>300</v>
      </c>
      <c r="M48" s="5">
        <f t="shared" si="10"/>
        <v>10</v>
      </c>
      <c r="N48" s="1" t="str">
        <f t="shared" si="7"/>
        <v/>
      </c>
      <c r="O48" s="1"/>
      <c r="P48" s="513">
        <v>10</v>
      </c>
      <c r="Q48" s="513">
        <v>328.4</v>
      </c>
      <c r="R48" s="513">
        <v>328.4</v>
      </c>
      <c r="S48" s="33">
        <v>1</v>
      </c>
      <c r="T48" s="1">
        <v>99</v>
      </c>
      <c r="U48" s="154">
        <f t="shared" si="8"/>
        <v>10.1010101010101</v>
      </c>
      <c r="V48" s="42">
        <v>7900</v>
      </c>
      <c r="W48" s="517"/>
      <c r="X48" s="517"/>
      <c r="Y48" s="43">
        <f>(W48*T48*R48*S48)/(100*Q48)</f>
        <v>0</v>
      </c>
      <c r="Z48" s="43" t="e">
        <f>(Y48*1000*0.79*1000)/X48</f>
        <v>#DIV/0!</v>
      </c>
      <c r="AA48" s="43" t="e">
        <f t="shared" si="11"/>
        <v>#DIV/0!</v>
      </c>
      <c r="AB48" s="1"/>
    </row>
    <row r="49" spans="1:28" s="797" customFormat="1" ht="13" x14ac:dyDescent="0.3">
      <c r="A49" s="764" t="s">
        <v>1887</v>
      </c>
      <c r="B49" s="764" t="s">
        <v>1865</v>
      </c>
      <c r="C49" s="813" t="s">
        <v>2046</v>
      </c>
      <c r="D49" s="764" t="s">
        <v>273</v>
      </c>
      <c r="E49" s="814" t="s">
        <v>1821</v>
      </c>
      <c r="F49" s="815" t="s">
        <v>16</v>
      </c>
      <c r="G49" s="815">
        <v>790</v>
      </c>
      <c r="H49" s="764"/>
      <c r="I49" s="764">
        <v>12</v>
      </c>
      <c r="J49" s="815">
        <v>2</v>
      </c>
      <c r="K49" s="764"/>
      <c r="L49" s="770">
        <f t="shared" si="9"/>
        <v>300</v>
      </c>
      <c r="M49" s="770">
        <f t="shared" si="10"/>
        <v>10</v>
      </c>
      <c r="N49" s="764" t="str">
        <f t="shared" si="7"/>
        <v/>
      </c>
      <c r="O49" s="764"/>
      <c r="P49" s="816">
        <v>10</v>
      </c>
      <c r="Q49" s="816">
        <v>263.37</v>
      </c>
      <c r="R49" s="816">
        <v>263.37</v>
      </c>
      <c r="S49" s="815">
        <v>1</v>
      </c>
      <c r="T49" s="764">
        <v>99</v>
      </c>
      <c r="U49" s="773">
        <f t="shared" si="8"/>
        <v>10.1010101010101</v>
      </c>
      <c r="V49" s="774">
        <v>7900</v>
      </c>
      <c r="W49" s="813" t="s">
        <v>331</v>
      </c>
      <c r="X49" s="813" t="s">
        <v>331</v>
      </c>
      <c r="Y49" s="775"/>
      <c r="Z49" s="775">
        <v>1000</v>
      </c>
      <c r="AA49" s="775">
        <f t="shared" si="11"/>
        <v>20</v>
      </c>
      <c r="AB49" s="764"/>
    </row>
    <row r="50" spans="1:28" ht="13" x14ac:dyDescent="0.3">
      <c r="A50" s="1"/>
      <c r="B50" s="1" t="s">
        <v>1966</v>
      </c>
      <c r="C50" s="40" t="s">
        <v>2047</v>
      </c>
      <c r="D50" s="1" t="s">
        <v>226</v>
      </c>
      <c r="E50" s="232" t="s">
        <v>1958</v>
      </c>
      <c r="F50" s="33" t="s">
        <v>1951</v>
      </c>
      <c r="G50" s="1"/>
      <c r="H50" s="1"/>
      <c r="I50" s="1">
        <v>12</v>
      </c>
      <c r="J50" s="33">
        <v>2</v>
      </c>
      <c r="K50" s="1"/>
      <c r="L50" s="5">
        <f t="shared" si="9"/>
        <v>300</v>
      </c>
      <c r="M50" s="5">
        <f t="shared" si="10"/>
        <v>10</v>
      </c>
      <c r="N50" s="1" t="str">
        <f t="shared" si="7"/>
        <v/>
      </c>
      <c r="O50" s="1"/>
      <c r="P50" s="513">
        <v>10</v>
      </c>
      <c r="Q50" s="1">
        <v>298.39999999999998</v>
      </c>
      <c r="R50" s="1">
        <v>298.39999999999998</v>
      </c>
      <c r="S50" s="33">
        <v>1</v>
      </c>
      <c r="T50" s="1">
        <v>99</v>
      </c>
      <c r="U50" s="154">
        <f t="shared" si="8"/>
        <v>10.1010101010101</v>
      </c>
      <c r="V50" s="42">
        <v>7900</v>
      </c>
      <c r="W50" s="517">
        <v>10</v>
      </c>
      <c r="X50" s="517">
        <v>7900</v>
      </c>
      <c r="Y50" s="43">
        <f t="shared" ref="Y50:Y60" si="12">(W50*T50*R50*S50)/(100*Q50)</f>
        <v>9.9</v>
      </c>
      <c r="Z50" s="43">
        <f t="shared" ref="Z50:Z60" si="13">(Y50*1000*0.79*1000)/X50</f>
        <v>990</v>
      </c>
      <c r="AA50" s="43">
        <f t="shared" si="11"/>
        <v>19.8</v>
      </c>
      <c r="AB50" s="1" t="s">
        <v>2001</v>
      </c>
    </row>
    <row r="51" spans="1:28" ht="13" x14ac:dyDescent="0.3">
      <c r="A51" s="1"/>
      <c r="B51" s="1" t="s">
        <v>1967</v>
      </c>
      <c r="C51" s="1" t="s">
        <v>1952</v>
      </c>
      <c r="D51" s="1" t="s">
        <v>1953</v>
      </c>
      <c r="E51" s="232" t="s">
        <v>1958</v>
      </c>
      <c r="F51" s="33" t="s">
        <v>1951</v>
      </c>
      <c r="G51" s="1"/>
      <c r="H51" s="1"/>
      <c r="I51" s="1">
        <v>12</v>
      </c>
      <c r="J51" s="33">
        <v>2</v>
      </c>
      <c r="K51" s="1"/>
      <c r="L51" s="5">
        <f t="shared" si="9"/>
        <v>300</v>
      </c>
      <c r="M51" s="5">
        <f t="shared" si="10"/>
        <v>10</v>
      </c>
      <c r="N51" s="1" t="str">
        <f t="shared" si="7"/>
        <v/>
      </c>
      <c r="O51" s="1"/>
      <c r="P51" s="513">
        <v>10</v>
      </c>
      <c r="Q51" s="1">
        <v>135.19</v>
      </c>
      <c r="R51" s="1">
        <v>135.19</v>
      </c>
      <c r="S51" s="33">
        <v>1</v>
      </c>
      <c r="T51" s="1">
        <v>99</v>
      </c>
      <c r="U51" s="154">
        <f t="shared" si="8"/>
        <v>10.1010101010101</v>
      </c>
      <c r="V51" s="42">
        <v>7900</v>
      </c>
      <c r="W51" s="517">
        <v>9</v>
      </c>
      <c r="X51" s="517">
        <v>7674.3</v>
      </c>
      <c r="Y51" s="43">
        <f t="shared" si="12"/>
        <v>8.91</v>
      </c>
      <c r="Z51" s="43">
        <f t="shared" si="13"/>
        <v>917.20417497361336</v>
      </c>
      <c r="AA51" s="43">
        <f t="shared" si="11"/>
        <v>18.344083499472269</v>
      </c>
      <c r="AB51" s="1"/>
    </row>
    <row r="52" spans="1:28" ht="13" x14ac:dyDescent="0.3">
      <c r="A52" s="1"/>
      <c r="B52" s="1" t="s">
        <v>1968</v>
      </c>
      <c r="C52" s="40" t="s">
        <v>1954</v>
      </c>
      <c r="D52" s="1" t="s">
        <v>1955</v>
      </c>
      <c r="E52" s="232" t="s">
        <v>1958</v>
      </c>
      <c r="F52" s="33" t="s">
        <v>1951</v>
      </c>
      <c r="G52" s="1"/>
      <c r="H52" s="1"/>
      <c r="I52" s="1">
        <v>12</v>
      </c>
      <c r="J52" s="33">
        <v>2</v>
      </c>
      <c r="K52" s="1"/>
      <c r="L52" s="220">
        <f t="shared" si="9"/>
        <v>300</v>
      </c>
      <c r="M52" s="220">
        <f t="shared" si="10"/>
        <v>10</v>
      </c>
      <c r="N52" s="1" t="str">
        <f t="shared" si="7"/>
        <v/>
      </c>
      <c r="O52" s="1"/>
      <c r="P52" s="513">
        <v>10</v>
      </c>
      <c r="Q52" s="1">
        <v>225.25</v>
      </c>
      <c r="R52" s="1">
        <v>225.25</v>
      </c>
      <c r="S52" s="33">
        <v>1</v>
      </c>
      <c r="T52" s="1">
        <v>99</v>
      </c>
      <c r="U52" s="154">
        <f t="shared" si="8"/>
        <v>10.1010101010101</v>
      </c>
      <c r="V52" s="42">
        <v>7900</v>
      </c>
      <c r="W52" s="517">
        <v>10.3</v>
      </c>
      <c r="X52" s="517">
        <v>7856.2</v>
      </c>
      <c r="Y52" s="43">
        <f t="shared" si="12"/>
        <v>10.197000000000001</v>
      </c>
      <c r="Z52" s="43">
        <f t="shared" si="13"/>
        <v>1025.385046205545</v>
      </c>
      <c r="AA52" s="43">
        <f t="shared" si="11"/>
        <v>20.5077009241109</v>
      </c>
      <c r="AB52" s="1" t="s">
        <v>2002</v>
      </c>
    </row>
    <row r="53" spans="1:28" ht="13" x14ac:dyDescent="0.3">
      <c r="A53" s="1"/>
      <c r="B53" s="1" t="s">
        <v>1988</v>
      </c>
      <c r="C53" s="1" t="s">
        <v>1956</v>
      </c>
      <c r="D53" s="1" t="s">
        <v>1957</v>
      </c>
      <c r="E53" s="232" t="s">
        <v>1958</v>
      </c>
      <c r="F53" s="33" t="s">
        <v>1951</v>
      </c>
      <c r="G53" s="1"/>
      <c r="H53" s="1"/>
      <c r="I53" s="1">
        <v>12</v>
      </c>
      <c r="J53" s="33">
        <v>2</v>
      </c>
      <c r="K53" s="1"/>
      <c r="L53" s="220">
        <f t="shared" si="9"/>
        <v>300</v>
      </c>
      <c r="M53" s="220">
        <f t="shared" si="10"/>
        <v>10</v>
      </c>
      <c r="N53" s="1" t="str">
        <f t="shared" si="7"/>
        <v/>
      </c>
      <c r="O53" s="1"/>
      <c r="P53" s="513">
        <v>10</v>
      </c>
      <c r="Q53" s="1">
        <v>390.44</v>
      </c>
      <c r="R53" s="1">
        <v>390.44</v>
      </c>
      <c r="S53" s="33">
        <v>1</v>
      </c>
      <c r="T53" s="1">
        <v>99</v>
      </c>
      <c r="U53" s="154">
        <f t="shared" si="8"/>
        <v>10.1010101010101</v>
      </c>
      <c r="V53" s="42">
        <v>7900</v>
      </c>
      <c r="W53" s="517">
        <v>11</v>
      </c>
      <c r="X53" s="517">
        <v>7872.2</v>
      </c>
      <c r="Y53" s="43">
        <f t="shared" si="12"/>
        <v>10.889999999999999</v>
      </c>
      <c r="Z53" s="43">
        <f t="shared" si="13"/>
        <v>1092.8457102207767</v>
      </c>
      <c r="AA53" s="43">
        <f t="shared" si="11"/>
        <v>21.856914204415535</v>
      </c>
      <c r="AB53" s="1"/>
    </row>
    <row r="54" spans="1:28" ht="13" x14ac:dyDescent="0.3">
      <c r="A54" s="1"/>
      <c r="B54" s="1" t="s">
        <v>1973</v>
      </c>
      <c r="C54" s="1" t="s">
        <v>1976</v>
      </c>
      <c r="D54" s="1" t="s">
        <v>1977</v>
      </c>
      <c r="E54" s="1" t="s">
        <v>1841</v>
      </c>
      <c r="F54" s="1" t="s">
        <v>16</v>
      </c>
      <c r="G54" s="1">
        <v>790</v>
      </c>
      <c r="H54" s="1"/>
      <c r="I54" s="1">
        <v>12</v>
      </c>
      <c r="J54" s="33">
        <v>2</v>
      </c>
      <c r="K54" s="1"/>
      <c r="L54" s="220">
        <f t="shared" si="9"/>
        <v>300</v>
      </c>
      <c r="M54" s="220">
        <f t="shared" si="10"/>
        <v>10</v>
      </c>
      <c r="N54" s="1" t="str">
        <f t="shared" si="7"/>
        <v/>
      </c>
      <c r="O54" s="1"/>
      <c r="P54" s="513">
        <v>10</v>
      </c>
      <c r="Q54" s="1">
        <v>171.66</v>
      </c>
      <c r="R54" s="1">
        <v>171.66</v>
      </c>
      <c r="S54" s="33">
        <v>1</v>
      </c>
      <c r="T54" s="1">
        <v>99</v>
      </c>
      <c r="U54" s="154">
        <f t="shared" si="8"/>
        <v>10.1010101010101</v>
      </c>
      <c r="V54" s="42">
        <v>7900</v>
      </c>
      <c r="W54" s="517">
        <v>1</v>
      </c>
      <c r="X54" s="517">
        <v>800.7</v>
      </c>
      <c r="Y54" s="43">
        <f t="shared" si="12"/>
        <v>0.99</v>
      </c>
      <c r="Z54" s="43">
        <f t="shared" si="13"/>
        <v>976.7703259647808</v>
      </c>
      <c r="AA54" s="43">
        <f t="shared" si="11"/>
        <v>19.535406519295616</v>
      </c>
      <c r="AB54" s="1"/>
    </row>
    <row r="55" spans="1:28" ht="13" x14ac:dyDescent="0.3">
      <c r="A55" s="1"/>
      <c r="B55" s="1" t="s">
        <v>1974</v>
      </c>
      <c r="C55" s="1" t="s">
        <v>1978</v>
      </c>
      <c r="D55" s="360" t="s">
        <v>1802</v>
      </c>
      <c r="E55" s="1" t="s">
        <v>1821</v>
      </c>
      <c r="F55" s="1" t="s">
        <v>16</v>
      </c>
      <c r="G55" s="1">
        <v>790</v>
      </c>
      <c r="H55" s="1"/>
      <c r="I55" s="1">
        <v>12</v>
      </c>
      <c r="J55" s="33">
        <v>2</v>
      </c>
      <c r="K55" s="1"/>
      <c r="L55" s="220">
        <f t="shared" si="9"/>
        <v>300</v>
      </c>
      <c r="M55" s="220">
        <f t="shared" si="10"/>
        <v>10</v>
      </c>
      <c r="N55" s="1" t="str">
        <f t="shared" si="7"/>
        <v/>
      </c>
      <c r="O55" s="1"/>
      <c r="P55" s="513">
        <v>10</v>
      </c>
      <c r="Q55" s="1">
        <v>205.27</v>
      </c>
      <c r="R55" s="1">
        <v>205.27</v>
      </c>
      <c r="S55" s="33">
        <v>1</v>
      </c>
      <c r="T55" s="1">
        <v>99</v>
      </c>
      <c r="U55" s="154">
        <f t="shared" si="8"/>
        <v>10.1010101010101</v>
      </c>
      <c r="V55" s="42">
        <v>7900</v>
      </c>
      <c r="W55" s="517">
        <v>1</v>
      </c>
      <c r="X55" s="517">
        <v>799.2</v>
      </c>
      <c r="Y55" s="43">
        <f t="shared" si="12"/>
        <v>0.99</v>
      </c>
      <c r="Z55" s="43">
        <f t="shared" si="13"/>
        <v>978.60360360360357</v>
      </c>
      <c r="AA55" s="43">
        <f t="shared" si="11"/>
        <v>19.572072072072071</v>
      </c>
      <c r="AB55" s="1"/>
    </row>
    <row r="56" spans="1:28" ht="13" x14ac:dyDescent="0.3">
      <c r="A56" s="1"/>
      <c r="B56" s="1" t="s">
        <v>1975</v>
      </c>
      <c r="C56" s="1" t="s">
        <v>1979</v>
      </c>
      <c r="D56" s="360" t="s">
        <v>1801</v>
      </c>
      <c r="E56" s="1" t="s">
        <v>1821</v>
      </c>
      <c r="F56" s="1" t="s">
        <v>16</v>
      </c>
      <c r="G56" s="1">
        <v>790</v>
      </c>
      <c r="H56" s="1"/>
      <c r="I56" s="1">
        <v>12</v>
      </c>
      <c r="J56" s="33">
        <v>2</v>
      </c>
      <c r="K56" s="1"/>
      <c r="L56" s="220">
        <f t="shared" si="9"/>
        <v>300</v>
      </c>
      <c r="M56" s="220">
        <f t="shared" si="10"/>
        <v>10</v>
      </c>
      <c r="N56" s="1" t="str">
        <f t="shared" si="7"/>
        <v/>
      </c>
      <c r="O56" s="1"/>
      <c r="P56" s="513">
        <v>10</v>
      </c>
      <c r="Q56" s="1">
        <v>221.32</v>
      </c>
      <c r="R56" s="1">
        <v>221.32</v>
      </c>
      <c r="S56" s="33">
        <v>1</v>
      </c>
      <c r="T56" s="1">
        <v>99</v>
      </c>
      <c r="U56" s="154">
        <f t="shared" si="8"/>
        <v>10.1010101010101</v>
      </c>
      <c r="V56" s="42">
        <v>7900</v>
      </c>
      <c r="W56" s="517">
        <v>1</v>
      </c>
      <c r="X56" s="517">
        <v>801.8</v>
      </c>
      <c r="Y56" s="43">
        <f t="shared" si="12"/>
        <v>0.99</v>
      </c>
      <c r="Z56" s="43">
        <f t="shared" si="13"/>
        <v>975.43028186580204</v>
      </c>
      <c r="AA56" s="43">
        <f t="shared" si="11"/>
        <v>19.508605637316045</v>
      </c>
      <c r="AB56" s="1"/>
    </row>
    <row r="57" spans="1:28" ht="13" x14ac:dyDescent="0.3">
      <c r="A57" s="1"/>
      <c r="B57" s="1" t="s">
        <v>1991</v>
      </c>
      <c r="C57" s="1" t="s">
        <v>1994</v>
      </c>
      <c r="D57" s="1" t="s">
        <v>1805</v>
      </c>
      <c r="E57" s="501" t="s">
        <v>1067</v>
      </c>
      <c r="F57" s="1" t="s">
        <v>16</v>
      </c>
      <c r="G57" s="1">
        <v>790</v>
      </c>
      <c r="H57" s="1"/>
      <c r="I57" s="1">
        <v>12</v>
      </c>
      <c r="J57" s="33">
        <v>2</v>
      </c>
      <c r="K57" s="1"/>
      <c r="L57" s="220">
        <f t="shared" si="9"/>
        <v>300</v>
      </c>
      <c r="M57" s="220">
        <f t="shared" si="10"/>
        <v>10</v>
      </c>
      <c r="N57" s="1" t="str">
        <f t="shared" si="7"/>
        <v/>
      </c>
      <c r="O57" s="1"/>
      <c r="P57" s="513">
        <v>10</v>
      </c>
      <c r="Q57" s="142">
        <v>192.28</v>
      </c>
      <c r="R57" s="142">
        <v>192.28</v>
      </c>
      <c r="S57" s="33">
        <v>1</v>
      </c>
      <c r="T57" s="1">
        <v>99</v>
      </c>
      <c r="U57" s="154">
        <f t="shared" si="8"/>
        <v>10.1010101010101</v>
      </c>
      <c r="V57" s="42">
        <v>7900</v>
      </c>
      <c r="W57" s="517">
        <v>9.6999999999999993</v>
      </c>
      <c r="X57" s="517">
        <v>7867.1</v>
      </c>
      <c r="Y57" s="43">
        <f t="shared" si="12"/>
        <v>9.6029999999999998</v>
      </c>
      <c r="Z57" s="43">
        <f t="shared" si="13"/>
        <v>964.31594869774119</v>
      </c>
      <c r="AA57" s="43">
        <f t="shared" si="11"/>
        <v>19.286318973954828</v>
      </c>
      <c r="AB57" s="1"/>
    </row>
    <row r="58" spans="1:28" ht="13" x14ac:dyDescent="0.3">
      <c r="A58" s="1"/>
      <c r="B58" s="1" t="s">
        <v>1992</v>
      </c>
      <c r="C58" s="1" t="s">
        <v>1993</v>
      </c>
      <c r="D58" s="515" t="s">
        <v>348</v>
      </c>
      <c r="E58" s="1" t="s">
        <v>1821</v>
      </c>
      <c r="F58" s="1" t="s">
        <v>16</v>
      </c>
      <c r="G58" s="1">
        <v>790</v>
      </c>
      <c r="H58" s="1"/>
      <c r="I58" s="1">
        <v>12</v>
      </c>
      <c r="J58" s="33">
        <v>2</v>
      </c>
      <c r="K58" s="1"/>
      <c r="L58" s="220">
        <f t="shared" si="9"/>
        <v>300</v>
      </c>
      <c r="M58" s="220">
        <f t="shared" si="10"/>
        <v>10</v>
      </c>
      <c r="N58" s="1" t="str">
        <f t="shared" si="7"/>
        <v/>
      </c>
      <c r="O58" s="1"/>
      <c r="P58" s="513">
        <v>10</v>
      </c>
      <c r="Q58" s="1">
        <v>139.21</v>
      </c>
      <c r="R58" s="1">
        <v>139.21</v>
      </c>
      <c r="S58" s="33">
        <v>1</v>
      </c>
      <c r="T58" s="1">
        <v>99</v>
      </c>
      <c r="U58" s="154">
        <f t="shared" si="8"/>
        <v>10.1010101010101</v>
      </c>
      <c r="V58" s="42">
        <v>7900</v>
      </c>
      <c r="W58" s="517">
        <v>2.5</v>
      </c>
      <c r="X58" s="517">
        <v>1995</v>
      </c>
      <c r="Y58" s="43">
        <f t="shared" si="12"/>
        <v>2.4750000000000001</v>
      </c>
      <c r="Z58" s="43">
        <f t="shared" si="13"/>
        <v>980.07518796992485</v>
      </c>
      <c r="AA58" s="43">
        <f t="shared" si="11"/>
        <v>19.601503759398497</v>
      </c>
      <c r="AB58" s="1"/>
    </row>
    <row r="59" spans="1:28" ht="13" x14ac:dyDescent="0.3">
      <c r="A59" s="1" t="s">
        <v>1897</v>
      </c>
      <c r="B59" s="1" t="s">
        <v>1890</v>
      </c>
      <c r="C59" s="1" t="s">
        <v>1793</v>
      </c>
      <c r="D59" s="1" t="s">
        <v>568</v>
      </c>
      <c r="E59" s="501" t="s">
        <v>1821</v>
      </c>
      <c r="F59" s="33" t="s">
        <v>16</v>
      </c>
      <c r="G59" s="33">
        <v>790</v>
      </c>
      <c r="H59" s="1"/>
      <c r="I59" s="1">
        <v>12</v>
      </c>
      <c r="J59" s="33">
        <v>2</v>
      </c>
      <c r="K59" s="1"/>
      <c r="L59" s="220">
        <f t="shared" si="9"/>
        <v>300</v>
      </c>
      <c r="M59" s="220">
        <f t="shared" si="10"/>
        <v>10</v>
      </c>
      <c r="N59" s="1" t="str">
        <f t="shared" si="7"/>
        <v/>
      </c>
      <c r="O59" s="1"/>
      <c r="P59" s="513">
        <v>10</v>
      </c>
      <c r="Q59" s="513">
        <v>255.66</v>
      </c>
      <c r="R59" s="513">
        <v>255.66</v>
      </c>
      <c r="S59" s="33">
        <v>1</v>
      </c>
      <c r="T59" s="1"/>
      <c r="U59" s="154" t="e">
        <f t="shared" si="8"/>
        <v>#DIV/0!</v>
      </c>
      <c r="V59" s="42">
        <v>7900</v>
      </c>
      <c r="W59" s="517"/>
      <c r="X59" s="517"/>
      <c r="Y59" s="43">
        <f t="shared" si="12"/>
        <v>0</v>
      </c>
      <c r="Z59" s="43" t="e">
        <f t="shared" si="13"/>
        <v>#DIV/0!</v>
      </c>
      <c r="AA59" s="43" t="e">
        <f t="shared" si="11"/>
        <v>#DIV/0!</v>
      </c>
      <c r="AB59" s="1"/>
    </row>
    <row r="60" spans="1:28" ht="13" x14ac:dyDescent="0.3">
      <c r="A60" s="1"/>
      <c r="B60" s="1"/>
      <c r="C60" s="1" t="s">
        <v>1833</v>
      </c>
      <c r="D60" s="1"/>
      <c r="E60" s="1" t="s">
        <v>1821</v>
      </c>
      <c r="F60" s="33" t="s">
        <v>16</v>
      </c>
      <c r="G60" s="33">
        <v>790</v>
      </c>
      <c r="H60" s="1"/>
      <c r="I60" s="1">
        <v>12</v>
      </c>
      <c r="J60" s="33">
        <v>2</v>
      </c>
      <c r="K60" s="1"/>
      <c r="L60" s="220">
        <f t="shared" si="9"/>
        <v>300</v>
      </c>
      <c r="M60" s="220">
        <f t="shared" si="10"/>
        <v>10</v>
      </c>
      <c r="N60" s="1" t="str">
        <f t="shared" si="7"/>
        <v/>
      </c>
      <c r="O60" s="1"/>
      <c r="P60" s="513">
        <v>10</v>
      </c>
      <c r="Q60" s="1"/>
      <c r="R60" s="1"/>
      <c r="S60" s="33">
        <v>1</v>
      </c>
      <c r="T60" s="1"/>
      <c r="U60" s="154" t="e">
        <f t="shared" si="8"/>
        <v>#DIV/0!</v>
      </c>
      <c r="V60" s="42">
        <v>7900</v>
      </c>
      <c r="W60" s="517"/>
      <c r="X60" s="517"/>
      <c r="Y60" s="43" t="e">
        <f t="shared" si="12"/>
        <v>#DIV/0!</v>
      </c>
      <c r="Z60" s="43" t="e">
        <f t="shared" si="13"/>
        <v>#DIV/0!</v>
      </c>
      <c r="AA60" s="43" t="e">
        <f t="shared" si="11"/>
        <v>#DIV/0!</v>
      </c>
      <c r="AB60" s="1"/>
    </row>
    <row r="61" spans="1:28" x14ac:dyDescent="0.25">
      <c r="N61" t="str">
        <f t="shared" si="7"/>
        <v/>
      </c>
    </row>
    <row r="62" spans="1:28" x14ac:dyDescent="0.25">
      <c r="N62" t="str">
        <f t="shared" si="7"/>
        <v/>
      </c>
    </row>
    <row r="63" spans="1:28" x14ac:dyDescent="0.25">
      <c r="N63" t="str">
        <f t="shared" si="7"/>
        <v/>
      </c>
    </row>
    <row r="64" spans="1:28" x14ac:dyDescent="0.25">
      <c r="N64" t="str">
        <f t="shared" si="7"/>
        <v/>
      </c>
    </row>
    <row r="65" spans="14:19" x14ac:dyDescent="0.25">
      <c r="N65" t="str">
        <f t="shared" si="7"/>
        <v/>
      </c>
    </row>
    <row r="66" spans="14:19" x14ac:dyDescent="0.25">
      <c r="N66" t="str">
        <f t="shared" si="7"/>
        <v/>
      </c>
    </row>
    <row r="67" spans="14:19" x14ac:dyDescent="0.25">
      <c r="N67" t="str">
        <f t="shared" si="7"/>
        <v/>
      </c>
    </row>
    <row r="68" spans="14:19" x14ac:dyDescent="0.25">
      <c r="N68" t="str">
        <f>IF(H93="","",IF(EDATE(H93,M93)&lt;=#REF!, "OJO", ""))</f>
        <v/>
      </c>
    </row>
    <row r="74" spans="14:19" x14ac:dyDescent="0.25">
      <c r="S74" t="s">
        <v>1866</v>
      </c>
    </row>
  </sheetData>
  <autoFilter ref="A3:AD68" xr:uid="{0D1D5A5C-C520-41DA-9495-7C72137E035D}">
    <sortState xmlns:xlrd2="http://schemas.microsoft.com/office/spreadsheetml/2017/richdata2" ref="A4:AD68">
      <sortCondition ref="B3:B68"/>
    </sortState>
  </autoFilter>
  <phoneticPr fontId="3" type="noConversion"/>
  <conditionalFormatting sqref="N7">
    <cfRule type="containsText" dxfId="3" priority="1" stopIfTrue="1" operator="containsText" text="OJO">
      <formula>NOT(ISERROR(SEARCH("OJO",N7)))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33E6-7966-4973-9B1A-D8D36B3AAF7F}">
  <sheetPr>
    <tabColor rgb="FFFF9933"/>
  </sheetPr>
  <dimension ref="A1:AD42"/>
  <sheetViews>
    <sheetView zoomScale="110" zoomScaleNormal="110" workbookViewId="0">
      <pane xSplit="3" ySplit="3" topLeftCell="G16" activePane="bottomRight" state="frozen"/>
      <selection pane="topRight" activeCell="C1" sqref="C1"/>
      <selection pane="bottomLeft" activeCell="A4" sqref="A4"/>
      <selection pane="bottomRight" activeCell="C17" sqref="C17"/>
    </sheetView>
  </sheetViews>
  <sheetFormatPr baseColWidth="10" defaultColWidth="11.453125" defaultRowHeight="12.5" x14ac:dyDescent="0.25"/>
  <cols>
    <col min="3" max="3" width="39.54296875" customWidth="1"/>
    <col min="4" max="4" width="28.453125" customWidth="1"/>
    <col min="5" max="5" width="13.54296875" customWidth="1"/>
    <col min="6" max="6" width="21.54296875" customWidth="1"/>
    <col min="10" max="13" width="11.453125" hidden="1" customWidth="1"/>
    <col min="14" max="14" width="11.453125" customWidth="1"/>
    <col min="15" max="15" width="12.54296875" bestFit="1" customWidth="1"/>
    <col min="21" max="21" width="11.453125" style="424"/>
    <col min="23" max="24" width="11.453125" style="247"/>
    <col min="26" max="27" width="11.453125" style="424"/>
    <col min="28" max="29" width="0" hidden="1" customWidth="1"/>
    <col min="30" max="30" width="22.1796875" customWidth="1"/>
  </cols>
  <sheetData>
    <row r="1" spans="1:30" ht="13" customHeight="1" thickBot="1" x14ac:dyDescent="0.3">
      <c r="D1" s="426">
        <f ca="1">NOW()</f>
        <v>45693.445464236109</v>
      </c>
    </row>
    <row r="2" spans="1:30" ht="34.5" customHeight="1" thickBot="1" x14ac:dyDescent="0.3">
      <c r="C2" s="26"/>
      <c r="D2" s="26"/>
      <c r="E2" s="26"/>
      <c r="H2" s="7"/>
      <c r="I2" s="2"/>
      <c r="J2" s="2"/>
      <c r="K2" s="2"/>
      <c r="L2" s="2"/>
      <c r="M2" s="2"/>
      <c r="P2" s="606" t="s">
        <v>299</v>
      </c>
      <c r="Q2" s="607" t="s">
        <v>299</v>
      </c>
      <c r="R2" s="607" t="s">
        <v>299</v>
      </c>
      <c r="S2" s="607" t="s">
        <v>299</v>
      </c>
      <c r="T2" s="607" t="s">
        <v>299</v>
      </c>
      <c r="U2" s="608" t="s">
        <v>299</v>
      </c>
      <c r="V2" s="607" t="s">
        <v>299</v>
      </c>
      <c r="W2" s="494" t="s">
        <v>298</v>
      </c>
      <c r="X2" s="495" t="s">
        <v>298</v>
      </c>
      <c r="Y2" s="607" t="s">
        <v>297</v>
      </c>
      <c r="Z2" s="608" t="s">
        <v>297</v>
      </c>
      <c r="AA2" s="609" t="s">
        <v>297</v>
      </c>
    </row>
    <row r="3" spans="1:30" s="4" customFormat="1" ht="39" customHeight="1" x14ac:dyDescent="0.25">
      <c r="A3" s="599" t="s">
        <v>432</v>
      </c>
      <c r="B3" s="600" t="s">
        <v>1304</v>
      </c>
      <c r="C3" s="601" t="s">
        <v>5</v>
      </c>
      <c r="D3" s="602" t="s">
        <v>1</v>
      </c>
      <c r="E3" s="602" t="s">
        <v>235</v>
      </c>
      <c r="F3" s="602" t="s">
        <v>234</v>
      </c>
      <c r="G3" s="602" t="s">
        <v>303</v>
      </c>
      <c r="H3" s="603" t="s">
        <v>330</v>
      </c>
      <c r="I3" s="602" t="s">
        <v>256</v>
      </c>
      <c r="J3" s="602" t="s">
        <v>291</v>
      </c>
      <c r="K3" s="603" t="s">
        <v>329</v>
      </c>
      <c r="L3" s="602"/>
      <c r="M3" s="602"/>
      <c r="N3" s="603" t="s">
        <v>255</v>
      </c>
      <c r="O3" s="602" t="s">
        <v>294</v>
      </c>
      <c r="P3" s="602" t="s">
        <v>295</v>
      </c>
      <c r="Q3" s="602" t="s">
        <v>0</v>
      </c>
      <c r="R3" s="602" t="s">
        <v>4</v>
      </c>
      <c r="S3" s="604" t="s">
        <v>296</v>
      </c>
      <c r="T3" s="602" t="s">
        <v>244</v>
      </c>
      <c r="U3" s="605" t="s">
        <v>236</v>
      </c>
      <c r="V3" s="602" t="s">
        <v>302</v>
      </c>
      <c r="W3" s="496" t="s">
        <v>237</v>
      </c>
      <c r="X3" s="497" t="s">
        <v>301</v>
      </c>
      <c r="Y3" s="602" t="s">
        <v>238</v>
      </c>
      <c r="Z3" s="605" t="s">
        <v>239</v>
      </c>
      <c r="AA3" s="610" t="s">
        <v>240</v>
      </c>
      <c r="AD3" s="638" t="s">
        <v>1695</v>
      </c>
    </row>
    <row r="4" spans="1:30" s="241" customFormat="1" ht="13" x14ac:dyDescent="0.3">
      <c r="A4" s="117"/>
      <c r="B4" s="117" t="s">
        <v>2078</v>
      </c>
      <c r="C4" s="117" t="s">
        <v>1160</v>
      </c>
      <c r="D4" s="117" t="s">
        <v>1171</v>
      </c>
      <c r="E4" s="117"/>
      <c r="F4" s="43" t="s">
        <v>16</v>
      </c>
      <c r="G4" s="38">
        <v>790</v>
      </c>
      <c r="H4" s="362">
        <v>44869</v>
      </c>
      <c r="I4" s="38">
        <v>12</v>
      </c>
      <c r="J4" s="232">
        <v>2</v>
      </c>
      <c r="K4" s="38"/>
      <c r="L4" s="51">
        <f t="shared" ref="L4:L19" si="0">M4*30</f>
        <v>300</v>
      </c>
      <c r="M4" s="51">
        <v>10</v>
      </c>
      <c r="N4" s="376" t="str">
        <f t="shared" ref="N4:N19" ca="1" si="1">IF(K4="No", "Warning",IF(H4="","",IF(I4="","",IF((H4+L4)&lt;=$D$1, "Warning", ""))))</f>
        <v>Warning</v>
      </c>
      <c r="O4" s="117" t="s">
        <v>1066</v>
      </c>
      <c r="P4" s="43">
        <v>10</v>
      </c>
      <c r="Q4" s="43">
        <v>215.68</v>
      </c>
      <c r="R4" s="43">
        <v>215.68</v>
      </c>
      <c r="S4" s="42">
        <v>1</v>
      </c>
      <c r="T4" s="43">
        <v>99.3</v>
      </c>
      <c r="U4" s="43">
        <f t="shared" ref="U4:U20" si="2">(1000*Q4*10*100)/(S4*R4*T4*1000)</f>
        <v>10.070493454179255</v>
      </c>
      <c r="V4" s="43">
        <f t="shared" ref="V4:V19" si="3">10*G4*P4/10</f>
        <v>7900</v>
      </c>
      <c r="W4" s="363">
        <v>11.4</v>
      </c>
      <c r="X4" s="268">
        <v>7908.1</v>
      </c>
      <c r="Y4" s="43">
        <f t="shared" ref="Y4:Y20" si="4">(W4*T4*R4*S4)/(100*Q4)</f>
        <v>11.3202</v>
      </c>
      <c r="Z4" s="43">
        <f t="shared" ref="Z4:Z18" si="5">Y4*G4*1000/X4</f>
        <v>1130.8605101098872</v>
      </c>
      <c r="AA4" s="43">
        <f t="shared" ref="AA4:AA19" si="6">(0.2*Z4)/10</f>
        <v>22.617210202197747</v>
      </c>
      <c r="AB4" s="242"/>
      <c r="AC4" s="240"/>
      <c r="AD4" s="117"/>
    </row>
    <row r="5" spans="1:30" s="241" customFormat="1" ht="13" x14ac:dyDescent="0.3">
      <c r="A5" s="117"/>
      <c r="B5" s="117" t="s">
        <v>2080</v>
      </c>
      <c r="C5" s="117" t="s">
        <v>2081</v>
      </c>
      <c r="D5" s="117" t="s">
        <v>1191</v>
      </c>
      <c r="E5" s="117"/>
      <c r="F5" s="43" t="s">
        <v>16</v>
      </c>
      <c r="G5" s="38">
        <v>790</v>
      </c>
      <c r="H5" s="362">
        <v>44869</v>
      </c>
      <c r="I5" s="38">
        <v>12</v>
      </c>
      <c r="J5" s="232">
        <v>2</v>
      </c>
      <c r="K5" s="38"/>
      <c r="L5" s="51">
        <f t="shared" si="0"/>
        <v>300</v>
      </c>
      <c r="M5" s="51">
        <v>10</v>
      </c>
      <c r="N5" s="376" t="str">
        <f t="shared" ca="1" si="1"/>
        <v>Warning</v>
      </c>
      <c r="O5" s="117" t="s">
        <v>1066</v>
      </c>
      <c r="P5" s="43">
        <v>10</v>
      </c>
      <c r="Q5" s="43">
        <v>187.63</v>
      </c>
      <c r="R5" s="43">
        <v>187.63</v>
      </c>
      <c r="S5" s="42">
        <v>1</v>
      </c>
      <c r="T5" s="43">
        <v>99.79</v>
      </c>
      <c r="U5" s="43">
        <f t="shared" si="2"/>
        <v>10.021044192804888</v>
      </c>
      <c r="V5" s="43">
        <f t="shared" si="3"/>
        <v>7900</v>
      </c>
      <c r="W5" s="363">
        <v>9.9</v>
      </c>
      <c r="X5" s="268">
        <v>7946.8</v>
      </c>
      <c r="Y5" s="43">
        <f t="shared" si="4"/>
        <v>9.8792100000000005</v>
      </c>
      <c r="Z5" s="43">
        <f t="shared" si="5"/>
        <v>982.102972265566</v>
      </c>
      <c r="AA5" s="43">
        <f t="shared" si="6"/>
        <v>19.642059445311322</v>
      </c>
      <c r="AB5" s="15"/>
      <c r="AC5" s="135"/>
      <c r="AD5" s="1"/>
    </row>
    <row r="6" spans="1:30" s="241" customFormat="1" ht="13" x14ac:dyDescent="0.3">
      <c r="A6" s="117"/>
      <c r="B6" s="117" t="s">
        <v>2082</v>
      </c>
      <c r="C6" s="117" t="s">
        <v>2079</v>
      </c>
      <c r="D6" s="117" t="s">
        <v>1192</v>
      </c>
      <c r="E6" s="117"/>
      <c r="F6" s="43" t="s">
        <v>16</v>
      </c>
      <c r="G6" s="38">
        <v>790</v>
      </c>
      <c r="H6" s="362">
        <v>44869</v>
      </c>
      <c r="I6" s="38">
        <v>12</v>
      </c>
      <c r="J6" s="232">
        <v>2</v>
      </c>
      <c r="K6" s="38"/>
      <c r="L6" s="51">
        <f t="shared" si="0"/>
        <v>300</v>
      </c>
      <c r="M6" s="51">
        <v>10</v>
      </c>
      <c r="N6" s="376" t="str">
        <f t="shared" ca="1" si="1"/>
        <v>Warning</v>
      </c>
      <c r="O6" s="117" t="s">
        <v>1066</v>
      </c>
      <c r="P6" s="43">
        <v>10</v>
      </c>
      <c r="Q6" s="43">
        <v>173.6</v>
      </c>
      <c r="R6" s="43">
        <v>173.6</v>
      </c>
      <c r="S6" s="42">
        <v>1</v>
      </c>
      <c r="T6" s="43">
        <v>99.79</v>
      </c>
      <c r="U6" s="43">
        <f t="shared" si="2"/>
        <v>10.02104419280489</v>
      </c>
      <c r="V6" s="43">
        <f t="shared" si="3"/>
        <v>7900</v>
      </c>
      <c r="W6" s="363">
        <v>10.3</v>
      </c>
      <c r="X6" s="268">
        <v>7931.1</v>
      </c>
      <c r="Y6" s="43">
        <f t="shared" si="4"/>
        <v>10.278370000000002</v>
      </c>
      <c r="Z6" s="43">
        <f t="shared" si="5"/>
        <v>1023.806571597887</v>
      </c>
      <c r="AA6" s="43">
        <f t="shared" si="6"/>
        <v>20.476131431957743</v>
      </c>
      <c r="AB6" s="15"/>
      <c r="AC6" s="135"/>
      <c r="AD6" s="1"/>
    </row>
    <row r="7" spans="1:30" s="241" customFormat="1" ht="13" x14ac:dyDescent="0.3">
      <c r="A7" s="117"/>
      <c r="B7" s="117" t="s">
        <v>2083</v>
      </c>
      <c r="C7" s="117" t="s">
        <v>1161</v>
      </c>
      <c r="D7" s="117" t="s">
        <v>1179</v>
      </c>
      <c r="E7" s="117"/>
      <c r="F7" s="43" t="s">
        <v>16</v>
      </c>
      <c r="G7" s="38">
        <v>790</v>
      </c>
      <c r="H7" s="362">
        <v>44869</v>
      </c>
      <c r="I7" s="38">
        <v>12</v>
      </c>
      <c r="J7" s="232">
        <v>2</v>
      </c>
      <c r="K7" s="38"/>
      <c r="L7" s="51">
        <f t="shared" si="0"/>
        <v>300</v>
      </c>
      <c r="M7" s="51">
        <v>10</v>
      </c>
      <c r="N7" s="376" t="str">
        <f t="shared" ca="1" si="1"/>
        <v>Warning</v>
      </c>
      <c r="O7" s="117" t="s">
        <v>1066</v>
      </c>
      <c r="P7" s="43">
        <v>10</v>
      </c>
      <c r="Q7" s="43">
        <v>350.6</v>
      </c>
      <c r="R7" s="43">
        <v>350.6</v>
      </c>
      <c r="S7" s="42">
        <v>1</v>
      </c>
      <c r="T7" s="43">
        <v>99.3</v>
      </c>
      <c r="U7" s="43">
        <f t="shared" si="2"/>
        <v>10.070493454179255</v>
      </c>
      <c r="V7" s="43">
        <f t="shared" si="3"/>
        <v>7900</v>
      </c>
      <c r="W7" s="363">
        <v>10.1</v>
      </c>
      <c r="X7" s="268">
        <v>7917.9</v>
      </c>
      <c r="Y7" s="43">
        <f t="shared" si="4"/>
        <v>10.029300000000001</v>
      </c>
      <c r="Z7" s="43">
        <f t="shared" si="5"/>
        <v>1000.6626757094685</v>
      </c>
      <c r="AA7" s="43">
        <f t="shared" si="6"/>
        <v>20.013253514189373</v>
      </c>
      <c r="AB7" s="242"/>
      <c r="AC7" s="240"/>
      <c r="AD7" s="117"/>
    </row>
    <row r="8" spans="1:30" s="241" customFormat="1" ht="13" x14ac:dyDescent="0.3">
      <c r="A8" s="117" t="s">
        <v>1147</v>
      </c>
      <c r="B8" s="117" t="s">
        <v>2084</v>
      </c>
      <c r="C8" s="117" t="s">
        <v>1155</v>
      </c>
      <c r="D8" s="117" t="s">
        <v>1178</v>
      </c>
      <c r="E8" s="117"/>
      <c r="F8" s="43" t="s">
        <v>16</v>
      </c>
      <c r="G8" s="38">
        <v>790</v>
      </c>
      <c r="H8" s="362">
        <v>45249</v>
      </c>
      <c r="I8" s="38">
        <v>12</v>
      </c>
      <c r="J8" s="232">
        <v>2</v>
      </c>
      <c r="K8" s="38"/>
      <c r="L8" s="51">
        <f t="shared" si="0"/>
        <v>300</v>
      </c>
      <c r="M8" s="51">
        <v>10</v>
      </c>
      <c r="N8" s="376" t="str">
        <f t="shared" ca="1" si="1"/>
        <v>Warning</v>
      </c>
      <c r="O8" s="117" t="s">
        <v>904</v>
      </c>
      <c r="P8" s="43">
        <v>10</v>
      </c>
      <c r="Q8" s="43">
        <v>233.09</v>
      </c>
      <c r="R8" s="43">
        <v>233.09</v>
      </c>
      <c r="S8" s="42">
        <v>1</v>
      </c>
      <c r="T8" s="43">
        <v>98.7</v>
      </c>
      <c r="U8" s="43">
        <f t="shared" si="2"/>
        <v>10.131712259371835</v>
      </c>
      <c r="V8" s="43">
        <f t="shared" si="3"/>
        <v>7900</v>
      </c>
      <c r="W8" s="363">
        <v>21.2</v>
      </c>
      <c r="X8" s="268">
        <v>8146.5</v>
      </c>
      <c r="Y8" s="43">
        <f t="shared" si="4"/>
        <v>20.924399999999999</v>
      </c>
      <c r="Z8" s="43">
        <f t="shared" si="5"/>
        <v>2029.126127784938</v>
      </c>
      <c r="AA8" s="43">
        <f t="shared" si="6"/>
        <v>40.582522555698759</v>
      </c>
      <c r="AB8" s="242"/>
      <c r="AC8" s="240"/>
      <c r="AD8" s="117" t="s">
        <v>1925</v>
      </c>
    </row>
    <row r="9" spans="1:30" s="241" customFormat="1" ht="13" customHeight="1" x14ac:dyDescent="0.3">
      <c r="A9" s="117" t="s">
        <v>1144</v>
      </c>
      <c r="B9" s="117" t="s">
        <v>2151</v>
      </c>
      <c r="C9" s="117" t="s">
        <v>1153</v>
      </c>
      <c r="D9" s="117" t="s">
        <v>1159</v>
      </c>
      <c r="E9" s="117"/>
      <c r="F9" s="43" t="s">
        <v>16</v>
      </c>
      <c r="G9" s="38">
        <v>790</v>
      </c>
      <c r="H9" s="362">
        <v>44869</v>
      </c>
      <c r="I9" s="38">
        <v>12</v>
      </c>
      <c r="J9" s="232">
        <v>2</v>
      </c>
      <c r="K9" s="38"/>
      <c r="L9" s="51">
        <f t="shared" si="0"/>
        <v>300</v>
      </c>
      <c r="M9" s="51">
        <v>10</v>
      </c>
      <c r="N9" s="376" t="str">
        <f t="shared" ca="1" si="1"/>
        <v>Warning</v>
      </c>
      <c r="O9" s="117" t="s">
        <v>1066</v>
      </c>
      <c r="P9" s="43">
        <v>10</v>
      </c>
      <c r="Q9" s="43">
        <v>269.77</v>
      </c>
      <c r="R9" s="43">
        <v>269.77</v>
      </c>
      <c r="S9" s="42">
        <v>1</v>
      </c>
      <c r="T9" s="43">
        <v>99.99</v>
      </c>
      <c r="U9" s="43">
        <f t="shared" si="2"/>
        <v>10.001000100010002</v>
      </c>
      <c r="V9" s="43">
        <f t="shared" si="3"/>
        <v>7900</v>
      </c>
      <c r="W9" s="363">
        <v>13</v>
      </c>
      <c r="X9" s="268">
        <v>7913.4</v>
      </c>
      <c r="Y9" s="43">
        <f t="shared" si="4"/>
        <v>12.998699999999998</v>
      </c>
      <c r="Z9" s="43">
        <f t="shared" si="5"/>
        <v>1297.6688907422852</v>
      </c>
      <c r="AA9" s="43">
        <f t="shared" si="6"/>
        <v>25.953377814845702</v>
      </c>
      <c r="AB9" s="242"/>
      <c r="AC9" s="240"/>
      <c r="AD9" s="117"/>
    </row>
    <row r="10" spans="1:30" s="241" customFormat="1" ht="13" x14ac:dyDescent="0.3">
      <c r="A10" s="117"/>
      <c r="B10" s="117" t="s">
        <v>1520</v>
      </c>
      <c r="C10" s="117" t="s">
        <v>1162</v>
      </c>
      <c r="D10" s="117" t="s">
        <v>1176</v>
      </c>
      <c r="E10" s="117"/>
      <c r="F10" s="43" t="s">
        <v>16</v>
      </c>
      <c r="G10" s="38">
        <v>790</v>
      </c>
      <c r="H10" s="362">
        <v>44869</v>
      </c>
      <c r="I10" s="38">
        <v>12</v>
      </c>
      <c r="J10" s="232">
        <v>2</v>
      </c>
      <c r="K10" s="38"/>
      <c r="L10" s="51">
        <f t="shared" si="0"/>
        <v>300</v>
      </c>
      <c r="M10" s="51">
        <v>10</v>
      </c>
      <c r="N10" s="376" t="str">
        <f t="shared" ca="1" si="1"/>
        <v>Warning</v>
      </c>
      <c r="O10" s="117" t="s">
        <v>1066</v>
      </c>
      <c r="P10" s="43">
        <v>10</v>
      </c>
      <c r="Q10" s="43">
        <v>206.28</v>
      </c>
      <c r="R10" s="43">
        <v>206.28</v>
      </c>
      <c r="S10" s="42">
        <v>1</v>
      </c>
      <c r="T10" s="43">
        <v>99.8</v>
      </c>
      <c r="U10" s="43">
        <f t="shared" si="2"/>
        <v>10.020040080160321</v>
      </c>
      <c r="V10" s="43">
        <f t="shared" si="3"/>
        <v>7900</v>
      </c>
      <c r="W10" s="363">
        <v>9</v>
      </c>
      <c r="X10" s="268">
        <v>7921.6</v>
      </c>
      <c r="Y10" s="43">
        <f t="shared" si="4"/>
        <v>8.9819999999999993</v>
      </c>
      <c r="Z10" s="43">
        <f t="shared" si="5"/>
        <v>895.75085841244186</v>
      </c>
      <c r="AA10" s="43">
        <f t="shared" si="6"/>
        <v>17.915017168248838</v>
      </c>
      <c r="AB10" s="242"/>
      <c r="AC10" s="240"/>
      <c r="AD10" s="117"/>
    </row>
    <row r="11" spans="1:30" s="241" customFormat="1" ht="13" x14ac:dyDescent="0.3">
      <c r="A11" s="117"/>
      <c r="B11" s="117" t="s">
        <v>2085</v>
      </c>
      <c r="C11" s="117" t="s">
        <v>1163</v>
      </c>
      <c r="D11" s="117" t="s">
        <v>1174</v>
      </c>
      <c r="E11" s="117"/>
      <c r="F11" s="43" t="s">
        <v>16</v>
      </c>
      <c r="G11" s="38">
        <v>790</v>
      </c>
      <c r="H11" s="362">
        <v>44869</v>
      </c>
      <c r="I11" s="38">
        <v>12</v>
      </c>
      <c r="J11" s="232">
        <v>2</v>
      </c>
      <c r="K11" s="38"/>
      <c r="L11" s="51">
        <f t="shared" si="0"/>
        <v>300</v>
      </c>
      <c r="M11" s="51">
        <v>10</v>
      </c>
      <c r="N11" s="376" t="str">
        <f t="shared" ca="1" si="1"/>
        <v>Warning</v>
      </c>
      <c r="O11" s="117" t="s">
        <v>1066</v>
      </c>
      <c r="P11" s="43">
        <v>10</v>
      </c>
      <c r="Q11" s="43">
        <v>201.66</v>
      </c>
      <c r="R11" s="43">
        <v>201.66</v>
      </c>
      <c r="S11" s="42">
        <v>1</v>
      </c>
      <c r="T11" s="43">
        <v>99.7</v>
      </c>
      <c r="U11" s="43">
        <f t="shared" si="2"/>
        <v>10.030090270812437</v>
      </c>
      <c r="V11" s="43">
        <f t="shared" si="3"/>
        <v>7900</v>
      </c>
      <c r="W11" s="363">
        <v>9.3000000000000007</v>
      </c>
      <c r="X11" s="268">
        <v>7904.9</v>
      </c>
      <c r="Y11" s="43">
        <f t="shared" si="4"/>
        <v>9.2721000000000018</v>
      </c>
      <c r="Z11" s="43">
        <f t="shared" si="5"/>
        <v>926.63525155283457</v>
      </c>
      <c r="AA11" s="43">
        <f t="shared" si="6"/>
        <v>18.532705031056693</v>
      </c>
      <c r="AB11" s="242"/>
      <c r="AC11" s="240"/>
      <c r="AD11" s="117"/>
    </row>
    <row r="12" spans="1:30" s="241" customFormat="1" ht="13" x14ac:dyDescent="0.3">
      <c r="A12" s="117"/>
      <c r="B12" s="117" t="s">
        <v>2086</v>
      </c>
      <c r="C12" s="117" t="s">
        <v>1164</v>
      </c>
      <c r="D12" s="117" t="s">
        <v>1175</v>
      </c>
      <c r="E12" s="117"/>
      <c r="F12" s="43" t="s">
        <v>16</v>
      </c>
      <c r="G12" s="38">
        <v>790</v>
      </c>
      <c r="H12" s="362">
        <v>44869</v>
      </c>
      <c r="I12" s="38">
        <v>12</v>
      </c>
      <c r="J12" s="232">
        <v>2</v>
      </c>
      <c r="K12" s="38"/>
      <c r="L12" s="51">
        <f t="shared" si="0"/>
        <v>300</v>
      </c>
      <c r="M12" s="51">
        <v>10</v>
      </c>
      <c r="N12" s="376" t="str">
        <f t="shared" ca="1" si="1"/>
        <v>Warning</v>
      </c>
      <c r="O12" s="117" t="s">
        <v>1066</v>
      </c>
      <c r="P12" s="43">
        <v>10</v>
      </c>
      <c r="Q12" s="43">
        <v>229.71</v>
      </c>
      <c r="R12" s="43">
        <v>229.71</v>
      </c>
      <c r="S12" s="42">
        <v>1</v>
      </c>
      <c r="T12" s="43">
        <v>98.6</v>
      </c>
      <c r="U12" s="43">
        <f t="shared" si="2"/>
        <v>10.141987829614605</v>
      </c>
      <c r="V12" s="43">
        <f t="shared" si="3"/>
        <v>7900</v>
      </c>
      <c r="W12" s="363">
        <v>9.6</v>
      </c>
      <c r="X12" s="268">
        <v>7904.6</v>
      </c>
      <c r="Y12" s="43">
        <f t="shared" si="4"/>
        <v>9.4656000000000002</v>
      </c>
      <c r="Z12" s="43">
        <f t="shared" si="5"/>
        <v>946.00915922374327</v>
      </c>
      <c r="AA12" s="43">
        <f t="shared" si="6"/>
        <v>18.920183184474865</v>
      </c>
      <c r="AB12" s="242"/>
      <c r="AC12" s="240"/>
      <c r="AD12" s="117"/>
    </row>
    <row r="13" spans="1:30" s="241" customFormat="1" ht="13" x14ac:dyDescent="0.3">
      <c r="A13" s="117" t="s">
        <v>1146</v>
      </c>
      <c r="B13" s="117" t="s">
        <v>2087</v>
      </c>
      <c r="C13" s="117" t="s">
        <v>1154</v>
      </c>
      <c r="D13" s="117" t="s">
        <v>1173</v>
      </c>
      <c r="E13" s="117"/>
      <c r="F13" s="43" t="s">
        <v>16</v>
      </c>
      <c r="G13" s="38">
        <v>790</v>
      </c>
      <c r="H13" s="362">
        <v>44869</v>
      </c>
      <c r="I13" s="38">
        <v>12</v>
      </c>
      <c r="J13" s="232">
        <v>2</v>
      </c>
      <c r="K13" s="38"/>
      <c r="L13" s="51">
        <f t="shared" si="0"/>
        <v>300</v>
      </c>
      <c r="M13" s="51">
        <v>10</v>
      </c>
      <c r="N13" s="376" t="str">
        <f t="shared" ca="1" si="1"/>
        <v>Warning</v>
      </c>
      <c r="O13" s="117" t="s">
        <v>1066</v>
      </c>
      <c r="P13" s="43">
        <v>10</v>
      </c>
      <c r="Q13" s="43">
        <v>335.28</v>
      </c>
      <c r="R13" s="43">
        <v>335.28</v>
      </c>
      <c r="S13" s="42">
        <v>1</v>
      </c>
      <c r="T13" s="43">
        <v>99.58</v>
      </c>
      <c r="U13" s="43">
        <f t="shared" si="2"/>
        <v>10.042177144004821</v>
      </c>
      <c r="V13" s="43">
        <f t="shared" si="3"/>
        <v>7900</v>
      </c>
      <c r="W13" s="363">
        <v>9.9</v>
      </c>
      <c r="X13" s="268">
        <v>7917.6</v>
      </c>
      <c r="Y13" s="43">
        <f t="shared" si="4"/>
        <v>9.8584199999999989</v>
      </c>
      <c r="Z13" s="43">
        <f t="shared" si="5"/>
        <v>983.65057593210042</v>
      </c>
      <c r="AA13" s="43">
        <f t="shared" si="6"/>
        <v>19.67301151864201</v>
      </c>
      <c r="AB13" s="242"/>
      <c r="AC13" s="240"/>
      <c r="AD13" s="117"/>
    </row>
    <row r="14" spans="1:30" ht="13" customHeight="1" x14ac:dyDescent="0.3">
      <c r="A14" s="117" t="s">
        <v>1141</v>
      </c>
      <c r="B14" s="117" t="s">
        <v>2088</v>
      </c>
      <c r="C14" s="117" t="s">
        <v>1152</v>
      </c>
      <c r="D14" s="117" t="s">
        <v>1181</v>
      </c>
      <c r="E14" s="117"/>
      <c r="F14" s="43" t="s">
        <v>16</v>
      </c>
      <c r="G14" s="38">
        <v>790</v>
      </c>
      <c r="H14" s="362">
        <v>44869</v>
      </c>
      <c r="I14" s="38">
        <v>12</v>
      </c>
      <c r="J14" s="232">
        <v>2</v>
      </c>
      <c r="K14" s="38"/>
      <c r="L14" s="51">
        <f t="shared" si="0"/>
        <v>300</v>
      </c>
      <c r="M14" s="51">
        <v>10</v>
      </c>
      <c r="N14" s="376" t="str">
        <f t="shared" ca="1" si="1"/>
        <v>Warning</v>
      </c>
      <c r="O14" s="117" t="s">
        <v>1066</v>
      </c>
      <c r="P14" s="43">
        <v>10</v>
      </c>
      <c r="Q14" s="43">
        <v>359.6</v>
      </c>
      <c r="R14" s="43">
        <v>359.6</v>
      </c>
      <c r="S14" s="42">
        <v>1</v>
      </c>
      <c r="T14" s="43">
        <v>99.2</v>
      </c>
      <c r="U14" s="43">
        <f t="shared" si="2"/>
        <v>10.080645161290322</v>
      </c>
      <c r="V14" s="43">
        <f t="shared" si="3"/>
        <v>7900</v>
      </c>
      <c r="W14" s="363">
        <v>11.7</v>
      </c>
      <c r="X14" s="363">
        <v>7914</v>
      </c>
      <c r="Y14" s="43">
        <f t="shared" si="4"/>
        <v>11.606399999999999</v>
      </c>
      <c r="Z14" s="43">
        <f t="shared" si="5"/>
        <v>1158.586808188021</v>
      </c>
      <c r="AA14" s="43">
        <f t="shared" si="6"/>
        <v>23.171736163760421</v>
      </c>
      <c r="AB14" s="241"/>
      <c r="AC14" s="241"/>
      <c r="AD14" s="117"/>
    </row>
    <row r="15" spans="1:30" ht="13" x14ac:dyDescent="0.3">
      <c r="A15" s="117"/>
      <c r="B15" s="117" t="s">
        <v>2089</v>
      </c>
      <c r="C15" s="117" t="s">
        <v>1518</v>
      </c>
      <c r="D15" s="117" t="s">
        <v>1124</v>
      </c>
      <c r="E15" s="117"/>
      <c r="F15" s="43" t="s">
        <v>16</v>
      </c>
      <c r="G15" s="38">
        <v>790</v>
      </c>
      <c r="H15" s="362">
        <v>44869</v>
      </c>
      <c r="I15" s="38">
        <v>12</v>
      </c>
      <c r="J15" s="232">
        <v>2</v>
      </c>
      <c r="K15" s="38"/>
      <c r="L15" s="51">
        <f t="shared" si="0"/>
        <v>300</v>
      </c>
      <c r="M15" s="51">
        <v>10</v>
      </c>
      <c r="N15" s="376" t="str">
        <f t="shared" ca="1" si="1"/>
        <v>Warning</v>
      </c>
      <c r="O15" s="117" t="s">
        <v>1066</v>
      </c>
      <c r="P15" s="43">
        <v>10</v>
      </c>
      <c r="Q15" s="43">
        <v>220.97</v>
      </c>
      <c r="R15" s="43">
        <v>220.97</v>
      </c>
      <c r="S15" s="42">
        <v>1</v>
      </c>
      <c r="T15" s="444">
        <v>99</v>
      </c>
      <c r="U15" s="43">
        <f t="shared" si="2"/>
        <v>10.1010101010101</v>
      </c>
      <c r="V15" s="43">
        <f t="shared" si="3"/>
        <v>7900</v>
      </c>
      <c r="W15" s="363">
        <v>11</v>
      </c>
      <c r="X15" s="268">
        <v>8156.9</v>
      </c>
      <c r="Y15" s="43">
        <f t="shared" si="4"/>
        <v>10.889999999999999</v>
      </c>
      <c r="Z15" s="43">
        <f t="shared" si="5"/>
        <v>1054.7021540045848</v>
      </c>
      <c r="AA15" s="43">
        <f t="shared" si="6"/>
        <v>21.094043080091698</v>
      </c>
      <c r="AB15" s="241"/>
      <c r="AC15" s="241"/>
      <c r="AD15" s="454" t="s">
        <v>1659</v>
      </c>
    </row>
    <row r="16" spans="1:30" s="241" customFormat="1" ht="13" x14ac:dyDescent="0.3">
      <c r="A16" s="117" t="s">
        <v>1142</v>
      </c>
      <c r="B16" s="117" t="s">
        <v>2091</v>
      </c>
      <c r="C16" s="117" t="s">
        <v>2090</v>
      </c>
      <c r="D16" s="117" t="s">
        <v>1182</v>
      </c>
      <c r="E16" s="117"/>
      <c r="F16" s="43" t="s">
        <v>16</v>
      </c>
      <c r="G16" s="38">
        <v>790</v>
      </c>
      <c r="H16" s="362">
        <v>44869</v>
      </c>
      <c r="I16" s="38">
        <v>12</v>
      </c>
      <c r="J16" s="232">
        <v>2</v>
      </c>
      <c r="K16" s="38"/>
      <c r="L16" s="51">
        <f t="shared" si="0"/>
        <v>300</v>
      </c>
      <c r="M16" s="51">
        <v>10</v>
      </c>
      <c r="N16" s="376" t="str">
        <f t="shared" ca="1" si="1"/>
        <v>Warning</v>
      </c>
      <c r="O16" s="117" t="s">
        <v>1066</v>
      </c>
      <c r="P16" s="43">
        <v>10</v>
      </c>
      <c r="Q16" s="43">
        <v>219.06</v>
      </c>
      <c r="R16" s="43">
        <v>219.06</v>
      </c>
      <c r="S16" s="42">
        <v>1</v>
      </c>
      <c r="T16" s="43">
        <v>99.68</v>
      </c>
      <c r="U16" s="43">
        <f t="shared" si="2"/>
        <v>10.032102728731941</v>
      </c>
      <c r="V16" s="43">
        <f t="shared" si="3"/>
        <v>7900</v>
      </c>
      <c r="W16" s="246">
        <v>10.73</v>
      </c>
      <c r="X16" s="246">
        <v>7913</v>
      </c>
      <c r="Y16" s="43">
        <f t="shared" si="4"/>
        <v>10.695664000000003</v>
      </c>
      <c r="Z16" s="43">
        <f t="shared" si="5"/>
        <v>1067.8092455453054</v>
      </c>
      <c r="AA16" s="43">
        <f t="shared" si="6"/>
        <v>21.356184910906109</v>
      </c>
      <c r="AB16" s="242"/>
      <c r="AC16" s="240"/>
      <c r="AD16" s="117"/>
    </row>
    <row r="17" spans="1:30" s="241" customFormat="1" ht="13" x14ac:dyDescent="0.3">
      <c r="A17" s="117" t="s">
        <v>1145</v>
      </c>
      <c r="B17" s="117" t="s">
        <v>1522</v>
      </c>
      <c r="C17" s="117" t="s">
        <v>2092</v>
      </c>
      <c r="D17" s="117" t="s">
        <v>1180</v>
      </c>
      <c r="E17" s="117"/>
      <c r="F17" s="43" t="s">
        <v>16</v>
      </c>
      <c r="G17" s="38">
        <v>790</v>
      </c>
      <c r="H17" s="362">
        <v>44869</v>
      </c>
      <c r="I17" s="38">
        <v>12</v>
      </c>
      <c r="J17" s="232">
        <v>2</v>
      </c>
      <c r="K17" s="38"/>
      <c r="L17" s="51">
        <f t="shared" si="0"/>
        <v>300</v>
      </c>
      <c r="M17" s="51">
        <v>10</v>
      </c>
      <c r="N17" s="376" t="str">
        <f t="shared" ca="1" si="1"/>
        <v>Warning</v>
      </c>
      <c r="O17" s="117" t="s">
        <v>1066</v>
      </c>
      <c r="P17" s="43">
        <v>10</v>
      </c>
      <c r="Q17" s="43">
        <v>205.04</v>
      </c>
      <c r="R17" s="43">
        <v>205.04</v>
      </c>
      <c r="S17" s="42">
        <v>1</v>
      </c>
      <c r="T17" s="43">
        <v>98.22</v>
      </c>
      <c r="U17" s="43">
        <f t="shared" si="2"/>
        <v>10.181225819588677</v>
      </c>
      <c r="V17" s="43">
        <f t="shared" si="3"/>
        <v>7900</v>
      </c>
      <c r="W17" s="363">
        <v>9.6999999999999993</v>
      </c>
      <c r="X17" s="268">
        <v>7929.5</v>
      </c>
      <c r="Y17" s="43">
        <f t="shared" si="4"/>
        <v>9.5273399999999988</v>
      </c>
      <c r="Z17" s="43">
        <f t="shared" si="5"/>
        <v>949.18955797969602</v>
      </c>
      <c r="AA17" s="43">
        <f t="shared" si="6"/>
        <v>18.98379115959392</v>
      </c>
      <c r="AB17" s="242"/>
      <c r="AC17" s="240"/>
      <c r="AD17" s="117"/>
    </row>
    <row r="18" spans="1:30" s="241" customFormat="1" ht="13" x14ac:dyDescent="0.3">
      <c r="A18" s="117" t="s">
        <v>1143</v>
      </c>
      <c r="B18" s="117" t="s">
        <v>1658</v>
      </c>
      <c r="C18" s="117" t="s">
        <v>1661</v>
      </c>
      <c r="D18" s="117" t="s">
        <v>1172</v>
      </c>
      <c r="E18" s="117"/>
      <c r="F18" s="43" t="s">
        <v>16</v>
      </c>
      <c r="G18" s="38">
        <v>790</v>
      </c>
      <c r="H18" s="362">
        <v>45097</v>
      </c>
      <c r="I18" s="38">
        <v>12</v>
      </c>
      <c r="J18" s="232">
        <v>2</v>
      </c>
      <c r="K18" s="38"/>
      <c r="L18" s="51">
        <f t="shared" si="0"/>
        <v>300</v>
      </c>
      <c r="M18" s="51">
        <v>10</v>
      </c>
      <c r="N18" s="376" t="str">
        <f t="shared" ca="1" si="1"/>
        <v>Warning</v>
      </c>
      <c r="O18" s="117" t="s">
        <v>1697</v>
      </c>
      <c r="P18" s="43">
        <v>10</v>
      </c>
      <c r="Q18" s="43">
        <v>253.37</v>
      </c>
      <c r="R18" s="43">
        <v>253.37</v>
      </c>
      <c r="S18" s="42">
        <v>1</v>
      </c>
      <c r="T18" s="43">
        <v>97.9</v>
      </c>
      <c r="U18" s="43">
        <f t="shared" si="2"/>
        <v>10.214504596527068</v>
      </c>
      <c r="V18" s="43">
        <f t="shared" si="3"/>
        <v>7900</v>
      </c>
      <c r="W18" s="246">
        <v>10.8</v>
      </c>
      <c r="X18" s="246">
        <v>7931.1</v>
      </c>
      <c r="Y18" s="43">
        <f t="shared" si="4"/>
        <v>10.573200000000002</v>
      </c>
      <c r="Z18" s="43">
        <f t="shared" si="5"/>
        <v>1053.1739607368461</v>
      </c>
      <c r="AA18" s="43">
        <f t="shared" si="6"/>
        <v>21.063479214736923</v>
      </c>
      <c r="AB18" s="242"/>
      <c r="AC18" s="240"/>
      <c r="AD18" s="117"/>
    </row>
    <row r="19" spans="1:30" ht="13" x14ac:dyDescent="0.3">
      <c r="A19" s="659" t="s">
        <v>1614</v>
      </c>
      <c r="B19" s="659" t="s">
        <v>1523</v>
      </c>
      <c r="C19" s="659" t="s">
        <v>1662</v>
      </c>
      <c r="D19" s="659" t="s">
        <v>1551</v>
      </c>
      <c r="E19" s="664"/>
      <c r="F19" s="80" t="s">
        <v>16</v>
      </c>
      <c r="G19" s="78">
        <v>790</v>
      </c>
      <c r="H19" s="665">
        <v>45490</v>
      </c>
      <c r="I19" s="78">
        <v>12</v>
      </c>
      <c r="J19" s="479">
        <v>2</v>
      </c>
      <c r="K19" s="78"/>
      <c r="L19" s="482">
        <f t="shared" si="0"/>
        <v>300</v>
      </c>
      <c r="M19" s="482">
        <v>10</v>
      </c>
      <c r="N19" s="483" t="str">
        <f t="shared" ca="1" si="1"/>
        <v/>
      </c>
      <c r="O19" s="659" t="s">
        <v>1700</v>
      </c>
      <c r="P19" s="80">
        <v>10</v>
      </c>
      <c r="Q19" s="80">
        <v>241.36</v>
      </c>
      <c r="R19" s="80">
        <v>241.36</v>
      </c>
      <c r="S19" s="435">
        <v>1</v>
      </c>
      <c r="T19" s="80">
        <v>98.15</v>
      </c>
      <c r="U19" s="80">
        <f t="shared" si="2"/>
        <v>10.188487009679061</v>
      </c>
      <c r="V19" s="80">
        <f t="shared" si="3"/>
        <v>7900</v>
      </c>
      <c r="W19" s="273"/>
      <c r="X19" s="273"/>
      <c r="Y19" s="80">
        <f t="shared" si="4"/>
        <v>0</v>
      </c>
      <c r="Z19" s="80">
        <v>100</v>
      </c>
      <c r="AA19" s="80">
        <f t="shared" si="6"/>
        <v>2</v>
      </c>
      <c r="AD19" s="12"/>
    </row>
    <row r="20" spans="1:30" s="1" customFormat="1" ht="13" x14ac:dyDescent="0.3">
      <c r="A20" s="117" t="s">
        <v>1663</v>
      </c>
      <c r="B20" s="117" t="s">
        <v>2093</v>
      </c>
      <c r="C20" s="117" t="s">
        <v>1664</v>
      </c>
      <c r="D20" s="117" t="s">
        <v>1665</v>
      </c>
      <c r="F20" s="43" t="s">
        <v>1666</v>
      </c>
      <c r="G20" s="38">
        <v>786</v>
      </c>
      <c r="H20" s="362">
        <v>45490</v>
      </c>
      <c r="I20" s="38">
        <v>12</v>
      </c>
      <c r="J20" s="232"/>
      <c r="K20" s="38"/>
      <c r="L20" s="51"/>
      <c r="M20" s="51"/>
      <c r="N20" s="376"/>
      <c r="O20" s="117" t="s">
        <v>1700</v>
      </c>
      <c r="P20" s="43">
        <v>10</v>
      </c>
      <c r="Q20" s="43">
        <v>297.2</v>
      </c>
      <c r="R20" s="43">
        <v>297.2</v>
      </c>
      <c r="S20" s="42">
        <v>1</v>
      </c>
      <c r="T20" s="43">
        <v>99</v>
      </c>
      <c r="U20" s="43">
        <f t="shared" si="2"/>
        <v>10.1010101010101</v>
      </c>
      <c r="V20" s="43">
        <v>7900</v>
      </c>
      <c r="W20" s="246">
        <v>10.1</v>
      </c>
      <c r="X20" s="246">
        <v>7900</v>
      </c>
      <c r="Y20" s="43">
        <f t="shared" si="4"/>
        <v>9.9989999999999988</v>
      </c>
      <c r="Z20" s="43">
        <f>Y20*G20*1000/X20</f>
        <v>994.83721518987329</v>
      </c>
      <c r="AA20" s="43"/>
    </row>
    <row r="21" spans="1:30" s="1" customFormat="1" ht="13" x14ac:dyDescent="0.3">
      <c r="A21" s="117"/>
      <c r="B21" s="817" t="s">
        <v>2094</v>
      </c>
      <c r="C21" s="817" t="s">
        <v>2068</v>
      </c>
      <c r="D21" s="536"/>
      <c r="F21" s="43"/>
      <c r="G21" s="38"/>
      <c r="H21" s="362"/>
      <c r="I21" s="38"/>
      <c r="J21" s="232"/>
      <c r="K21" s="38"/>
      <c r="L21" s="51"/>
      <c r="M21" s="51"/>
      <c r="N21" s="376"/>
      <c r="O21" s="117"/>
      <c r="P21" s="43"/>
      <c r="Q21" s="43"/>
      <c r="R21" s="43"/>
      <c r="S21" s="42"/>
      <c r="T21" s="43"/>
      <c r="U21" s="43"/>
      <c r="V21" s="43"/>
      <c r="W21" s="246"/>
      <c r="X21" s="246"/>
      <c r="Y21" s="43"/>
      <c r="Z21" s="43"/>
      <c r="AA21" s="43"/>
    </row>
    <row r="22" spans="1:30" s="1" customFormat="1" ht="13" customHeight="1" x14ac:dyDescent="0.3">
      <c r="A22" s="117"/>
      <c r="B22" s="817" t="s">
        <v>2096</v>
      </c>
      <c r="C22" s="817" t="s">
        <v>2095</v>
      </c>
      <c r="D22" s="536"/>
      <c r="F22" s="43"/>
      <c r="G22" s="38"/>
      <c r="H22" s="362"/>
      <c r="I22" s="38"/>
      <c r="J22" s="232"/>
      <c r="K22" s="38"/>
      <c r="L22" s="51"/>
      <c r="M22" s="51"/>
      <c r="N22" s="376"/>
      <c r="O22" s="117"/>
      <c r="P22" s="43"/>
      <c r="Q22" s="43"/>
      <c r="R22" s="43"/>
      <c r="S22" s="42"/>
      <c r="T22" s="43"/>
      <c r="U22" s="43"/>
      <c r="V22" s="43"/>
      <c r="W22" s="246"/>
      <c r="X22" s="246"/>
      <c r="Y22" s="43"/>
      <c r="Z22" s="43"/>
      <c r="AA22" s="43"/>
    </row>
    <row r="23" spans="1:30" s="1" customFormat="1" ht="13" x14ac:dyDescent="0.3">
      <c r="A23" s="117"/>
      <c r="B23" s="817" t="s">
        <v>2097</v>
      </c>
      <c r="C23" s="817" t="s">
        <v>1123</v>
      </c>
      <c r="D23" s="536"/>
      <c r="F23" s="43"/>
      <c r="G23" s="38"/>
      <c r="H23" s="362"/>
      <c r="I23" s="38"/>
      <c r="J23" s="232"/>
      <c r="K23" s="38"/>
      <c r="L23" s="51"/>
      <c r="M23" s="51"/>
      <c r="N23" s="376"/>
      <c r="O23" s="117"/>
      <c r="P23" s="43"/>
      <c r="Q23" s="43"/>
      <c r="R23" s="43"/>
      <c r="S23" s="42"/>
      <c r="T23" s="43"/>
      <c r="U23" s="43"/>
      <c r="V23" s="43"/>
      <c r="W23" s="246"/>
      <c r="X23" s="246"/>
      <c r="Y23" s="43"/>
      <c r="Z23" s="43"/>
      <c r="AA23" s="43"/>
    </row>
    <row r="24" spans="1:30" ht="39" customHeight="1" x14ac:dyDescent="0.25">
      <c r="A24" s="666" t="s">
        <v>432</v>
      </c>
      <c r="B24" s="667" t="s">
        <v>1304</v>
      </c>
      <c r="C24" s="668" t="s">
        <v>1524</v>
      </c>
      <c r="D24" s="667" t="s">
        <v>1</v>
      </c>
      <c r="E24" s="667" t="s">
        <v>235</v>
      </c>
      <c r="F24" s="667" t="s">
        <v>234</v>
      </c>
      <c r="G24" s="667" t="s">
        <v>303</v>
      </c>
      <c r="H24" s="669" t="s">
        <v>330</v>
      </c>
      <c r="I24" s="667" t="s">
        <v>256</v>
      </c>
      <c r="J24" s="667" t="s">
        <v>291</v>
      </c>
      <c r="K24" s="669" t="s">
        <v>329</v>
      </c>
      <c r="L24" s="667"/>
      <c r="M24" s="667"/>
      <c r="N24" s="669" t="s">
        <v>255</v>
      </c>
      <c r="O24" s="667" t="s">
        <v>294</v>
      </c>
      <c r="P24" s="667" t="s">
        <v>295</v>
      </c>
      <c r="Q24" s="667" t="s">
        <v>0</v>
      </c>
      <c r="R24" s="667" t="s">
        <v>4</v>
      </c>
      <c r="S24" s="670" t="s">
        <v>296</v>
      </c>
      <c r="T24" s="667" t="s">
        <v>244</v>
      </c>
      <c r="U24" s="671" t="s">
        <v>236</v>
      </c>
      <c r="V24" s="667" t="s">
        <v>302</v>
      </c>
      <c r="W24" s="672" t="s">
        <v>237</v>
      </c>
      <c r="X24" s="673" t="s">
        <v>301</v>
      </c>
      <c r="Y24" s="667" t="s">
        <v>238</v>
      </c>
      <c r="Z24" s="671" t="s">
        <v>239</v>
      </c>
      <c r="AA24" s="674" t="s">
        <v>240</v>
      </c>
      <c r="AD24" s="132"/>
    </row>
    <row r="25" spans="1:30" s="241" customFormat="1" ht="13" customHeight="1" x14ac:dyDescent="0.3">
      <c r="A25" s="117" t="s">
        <v>1148</v>
      </c>
      <c r="B25" s="117" t="s">
        <v>2098</v>
      </c>
      <c r="C25" s="117" t="s">
        <v>1156</v>
      </c>
      <c r="D25" s="117" t="s">
        <v>1159</v>
      </c>
      <c r="E25" s="117"/>
      <c r="F25" s="43" t="s">
        <v>16</v>
      </c>
      <c r="G25" s="38">
        <v>790</v>
      </c>
      <c r="H25" s="362">
        <v>44746</v>
      </c>
      <c r="I25" s="38">
        <v>12</v>
      </c>
      <c r="J25" s="232">
        <v>2</v>
      </c>
      <c r="K25" s="38"/>
      <c r="L25" s="51">
        <f>M25*30</f>
        <v>300</v>
      </c>
      <c r="M25" s="51">
        <v>10</v>
      </c>
      <c r="N25" s="376" t="str">
        <f ca="1">IF(K25="No", "Warning",IF(H25="","",IF(I25="","",IF((H25+L25)&lt;=$D$1, "Warning", ""))))</f>
        <v>Warning</v>
      </c>
      <c r="O25" s="117" t="s">
        <v>1127</v>
      </c>
      <c r="P25" s="43">
        <v>10</v>
      </c>
      <c r="Q25" s="43">
        <v>282.83999999999997</v>
      </c>
      <c r="R25" s="43">
        <v>282.83999999999997</v>
      </c>
      <c r="S25" s="42">
        <v>1</v>
      </c>
      <c r="T25" s="43">
        <v>99</v>
      </c>
      <c r="U25" s="43">
        <f>(1000*Q25*10*100)/(S25*R25*T25*1000)</f>
        <v>10.101010101010102</v>
      </c>
      <c r="V25" s="43">
        <f>10*G25*P25/10</f>
        <v>7900</v>
      </c>
      <c r="W25" s="246">
        <v>10</v>
      </c>
      <c r="X25" s="246">
        <v>7971.7</v>
      </c>
      <c r="Y25" s="43">
        <f>(W25*T25*R25*S25)/(100*Q25)</f>
        <v>9.9</v>
      </c>
      <c r="Z25" s="43">
        <f>Y25*G25*1000/X25</f>
        <v>981.09562577618328</v>
      </c>
      <c r="AA25" s="43">
        <f>(0.2*Z25)/10</f>
        <v>19.621912515523668</v>
      </c>
      <c r="AB25" s="242"/>
      <c r="AC25" s="240"/>
      <c r="AD25" s="117"/>
    </row>
    <row r="26" spans="1:30" ht="13" customHeight="1" x14ac:dyDescent="0.25">
      <c r="A26" s="1"/>
      <c r="B26" s="817" t="s">
        <v>2100</v>
      </c>
      <c r="C26" s="764" t="s">
        <v>2099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60"/>
      <c r="V26" s="1"/>
      <c r="W26" s="661"/>
      <c r="X26" s="661"/>
      <c r="Y26" s="1"/>
      <c r="Z26" s="660"/>
      <c r="AA26" s="660"/>
      <c r="AD26" s="1"/>
    </row>
    <row r="27" spans="1:30" s="241" customFormat="1" ht="13" customHeight="1" x14ac:dyDescent="0.25">
      <c r="A27" s="1"/>
      <c r="B27" s="817" t="s">
        <v>2102</v>
      </c>
      <c r="C27" s="764" t="s">
        <v>2101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660"/>
      <c r="V27" s="1"/>
      <c r="W27" s="661"/>
      <c r="X27" s="661"/>
      <c r="Y27" s="1"/>
      <c r="Z27" s="660"/>
      <c r="AA27" s="660"/>
      <c r="AB27" s="15"/>
      <c r="AC27" s="135"/>
      <c r="AD27" s="1"/>
    </row>
    <row r="28" spans="1:30" s="241" customFormat="1" ht="13" x14ac:dyDescent="0.3">
      <c r="A28" s="117" t="s">
        <v>1149</v>
      </c>
      <c r="B28" s="817" t="s">
        <v>2103</v>
      </c>
      <c r="C28" s="817" t="s">
        <v>1157</v>
      </c>
      <c r="D28" s="117" t="s">
        <v>1525</v>
      </c>
      <c r="E28" s="117"/>
      <c r="F28" s="43" t="s">
        <v>16</v>
      </c>
      <c r="G28" s="38">
        <v>790</v>
      </c>
      <c r="H28" s="362">
        <v>45013</v>
      </c>
      <c r="I28" s="38">
        <v>12</v>
      </c>
      <c r="J28" s="232">
        <v>2</v>
      </c>
      <c r="K28" s="38"/>
      <c r="L28" s="51">
        <f t="shared" ref="L28:L35" si="7">M28*30</f>
        <v>300</v>
      </c>
      <c r="M28" s="51">
        <v>10</v>
      </c>
      <c r="N28" s="376" t="str">
        <f ca="1">IF(K28="No", "Warning",IF(H28="","",IF(I28="","",IF((H28+L28)&lt;=$D$1, "Warning", ""))))</f>
        <v>Warning</v>
      </c>
      <c r="O28" s="1" t="s">
        <v>1696</v>
      </c>
      <c r="P28" s="43">
        <v>10</v>
      </c>
      <c r="Q28" s="43">
        <v>360.6</v>
      </c>
      <c r="R28" s="43">
        <v>360.6</v>
      </c>
      <c r="S28" s="42">
        <v>1</v>
      </c>
      <c r="T28" s="43">
        <v>95.2</v>
      </c>
      <c r="U28" s="43">
        <f t="shared" ref="U28:U35" si="8">(1000*Q28*10*100)/(S28*R28*T28*1000)</f>
        <v>10.504201680672269</v>
      </c>
      <c r="V28" s="43">
        <f t="shared" ref="V28:V35" si="9">10*G28*P28/10</f>
        <v>7900</v>
      </c>
      <c r="W28" s="246" t="s">
        <v>331</v>
      </c>
      <c r="X28" s="246" t="s">
        <v>331</v>
      </c>
      <c r="Y28" s="43" t="e">
        <f t="shared" ref="Y28:Y35" si="10">(W28*T28*R28*S28)/(100*Q28)</f>
        <v>#VALUE!</v>
      </c>
      <c r="Z28" s="43" t="e">
        <f t="shared" ref="Z28:Z35" si="11">Y28*G28*1000/X28</f>
        <v>#VALUE!</v>
      </c>
      <c r="AA28" s="43" t="e">
        <f t="shared" ref="AA28:AA35" si="12">(0.2*Z28)/10</f>
        <v>#VALUE!</v>
      </c>
      <c r="AB28" s="242"/>
      <c r="AC28" s="240"/>
      <c r="AD28" s="117" t="s">
        <v>1701</v>
      </c>
    </row>
    <row r="29" spans="1:30" s="241" customFormat="1" ht="13.4" customHeight="1" x14ac:dyDescent="0.3">
      <c r="A29" s="117"/>
      <c r="B29" s="817" t="s">
        <v>2104</v>
      </c>
      <c r="C29" s="817" t="s">
        <v>1170</v>
      </c>
      <c r="D29" s="117" t="s">
        <v>1173</v>
      </c>
      <c r="E29" s="117"/>
      <c r="F29" s="43" t="s">
        <v>16</v>
      </c>
      <c r="G29" s="38">
        <v>790</v>
      </c>
      <c r="H29" s="362">
        <v>44869</v>
      </c>
      <c r="I29" s="38">
        <v>12</v>
      </c>
      <c r="J29" s="232">
        <v>2</v>
      </c>
      <c r="K29" s="38"/>
      <c r="L29" s="51">
        <f t="shared" si="7"/>
        <v>300</v>
      </c>
      <c r="M29" s="51">
        <v>10</v>
      </c>
      <c r="N29" s="376" t="str">
        <f ca="1">IF(K29="No", "Warning",IF(H29="","",IF(I29="","",IF((H29+L29)&lt;=$D$1, "Warning", ""))))</f>
        <v>Warning</v>
      </c>
      <c r="O29" s="117" t="s">
        <v>1066</v>
      </c>
      <c r="P29" s="43">
        <v>10</v>
      </c>
      <c r="Q29" s="43">
        <v>349.36</v>
      </c>
      <c r="R29" s="43">
        <v>349.36</v>
      </c>
      <c r="S29" s="42">
        <v>1</v>
      </c>
      <c r="T29" s="43">
        <v>97</v>
      </c>
      <c r="U29" s="43">
        <f t="shared" si="8"/>
        <v>10.309278350515465</v>
      </c>
      <c r="V29" s="43">
        <f t="shared" si="9"/>
        <v>7900</v>
      </c>
      <c r="W29" s="268">
        <v>5.5</v>
      </c>
      <c r="X29" s="268">
        <v>3962.8</v>
      </c>
      <c r="Y29" s="43">
        <f t="shared" si="10"/>
        <v>5.335</v>
      </c>
      <c r="Z29" s="43">
        <f t="shared" si="11"/>
        <v>1063.5535479963662</v>
      </c>
      <c r="AA29" s="43">
        <f t="shared" si="12"/>
        <v>21.271070959927325</v>
      </c>
      <c r="AB29" s="242"/>
      <c r="AC29" s="240"/>
      <c r="AD29" s="117"/>
    </row>
    <row r="30" spans="1:30" s="241" customFormat="1" ht="13" x14ac:dyDescent="0.3">
      <c r="A30" s="117"/>
      <c r="B30" s="817" t="s">
        <v>1517</v>
      </c>
      <c r="C30" s="817" t="s">
        <v>1169</v>
      </c>
      <c r="D30" s="117" t="s">
        <v>1175</v>
      </c>
      <c r="E30" s="117"/>
      <c r="F30" s="43" t="s">
        <v>16</v>
      </c>
      <c r="G30" s="38">
        <v>790</v>
      </c>
      <c r="H30" s="362">
        <v>45013</v>
      </c>
      <c r="I30" s="38">
        <v>12</v>
      </c>
      <c r="J30" s="232">
        <v>2</v>
      </c>
      <c r="K30" s="38"/>
      <c r="L30" s="51">
        <f t="shared" si="7"/>
        <v>300</v>
      </c>
      <c r="M30" s="51">
        <v>10</v>
      </c>
      <c r="N30" s="376" t="str">
        <f ca="1">IF(K30="No", "Warning",IF(H30="","",IF(I30="","",IF((H30+L30)&lt;=$D$1, "Warning", ""))))</f>
        <v>Warning</v>
      </c>
      <c r="O30" s="117" t="s">
        <v>1696</v>
      </c>
      <c r="P30" s="43">
        <v>10</v>
      </c>
      <c r="Q30" s="43">
        <v>234.74</v>
      </c>
      <c r="R30" s="43">
        <v>234.74</v>
      </c>
      <c r="S30" s="42">
        <v>1</v>
      </c>
      <c r="T30" s="43">
        <v>99.7</v>
      </c>
      <c r="U30" s="43">
        <f t="shared" si="8"/>
        <v>10.030090270812437</v>
      </c>
      <c r="V30" s="43">
        <f t="shared" si="9"/>
        <v>7900</v>
      </c>
      <c r="W30" s="246">
        <v>5</v>
      </c>
      <c r="X30" s="246">
        <v>3235.8</v>
      </c>
      <c r="Y30" s="43">
        <f t="shared" si="10"/>
        <v>4.9850000000000003</v>
      </c>
      <c r="Z30" s="43">
        <f t="shared" si="11"/>
        <v>1217.0560603251126</v>
      </c>
      <c r="AA30" s="43">
        <f t="shared" si="12"/>
        <v>24.341121206502255</v>
      </c>
      <c r="AB30" s="242"/>
      <c r="AC30" s="240"/>
      <c r="AD30" s="117" t="s">
        <v>1702</v>
      </c>
    </row>
    <row r="31" spans="1:30" s="241" customFormat="1" ht="13" x14ac:dyDescent="0.3">
      <c r="A31" s="117"/>
      <c r="B31" s="817" t="s">
        <v>2105</v>
      </c>
      <c r="C31" s="817" t="s">
        <v>1165</v>
      </c>
      <c r="D31" s="117" t="s">
        <v>1171</v>
      </c>
      <c r="E31" s="117"/>
      <c r="F31" s="43" t="s">
        <v>16</v>
      </c>
      <c r="G31" s="38">
        <v>790</v>
      </c>
      <c r="H31" s="362">
        <v>45560</v>
      </c>
      <c r="I31" s="38">
        <v>12</v>
      </c>
      <c r="J31" s="232">
        <v>2</v>
      </c>
      <c r="K31" s="38"/>
      <c r="L31" s="51">
        <f t="shared" si="7"/>
        <v>300</v>
      </c>
      <c r="M31" s="51">
        <v>10</v>
      </c>
      <c r="N31" s="376"/>
      <c r="O31" s="117" t="s">
        <v>1969</v>
      </c>
      <c r="P31" s="43">
        <v>10</v>
      </c>
      <c r="Q31" s="43">
        <v>220.71</v>
      </c>
      <c r="R31" s="43">
        <v>220.71</v>
      </c>
      <c r="S31" s="42">
        <v>1</v>
      </c>
      <c r="T31" s="43">
        <v>99.55</v>
      </c>
      <c r="U31" s="43">
        <f t="shared" si="8"/>
        <v>10.045203415369162</v>
      </c>
      <c r="V31" s="43">
        <f t="shared" si="9"/>
        <v>7900</v>
      </c>
      <c r="W31" s="268" t="s">
        <v>331</v>
      </c>
      <c r="X31" s="268" t="s">
        <v>331</v>
      </c>
      <c r="Y31" s="43" t="e">
        <f t="shared" si="10"/>
        <v>#VALUE!</v>
      </c>
      <c r="Z31" s="43" t="e">
        <f t="shared" si="11"/>
        <v>#VALUE!</v>
      </c>
      <c r="AA31" s="43" t="e">
        <f t="shared" si="12"/>
        <v>#VALUE!</v>
      </c>
      <c r="AB31" s="242"/>
      <c r="AC31" s="240"/>
      <c r="AD31" s="117" t="s">
        <v>1996</v>
      </c>
    </row>
    <row r="32" spans="1:30" s="241" customFormat="1" ht="13" x14ac:dyDescent="0.3">
      <c r="A32" s="117"/>
      <c r="B32" s="817" t="s">
        <v>2106</v>
      </c>
      <c r="C32" s="817" t="s">
        <v>1166</v>
      </c>
      <c r="D32" s="117" t="s">
        <v>1177</v>
      </c>
      <c r="E32" s="117"/>
      <c r="F32" s="43" t="s">
        <v>16</v>
      </c>
      <c r="G32" s="38">
        <v>790</v>
      </c>
      <c r="H32" s="362">
        <v>44869</v>
      </c>
      <c r="I32" s="38">
        <v>12</v>
      </c>
      <c r="J32" s="232">
        <v>2</v>
      </c>
      <c r="K32" s="38"/>
      <c r="L32" s="51">
        <f t="shared" si="7"/>
        <v>300</v>
      </c>
      <c r="M32" s="51">
        <v>10</v>
      </c>
      <c r="N32" s="376" t="str">
        <f ca="1">IF(K32="No", "Warning",IF(H32="","",IF(I32="","",IF((H32+L32)&lt;=$D$1, "Warning", ""))))</f>
        <v>Warning</v>
      </c>
      <c r="O32" s="117" t="s">
        <v>1066</v>
      </c>
      <c r="P32" s="43">
        <v>10</v>
      </c>
      <c r="Q32" s="43">
        <v>239.13</v>
      </c>
      <c r="R32" s="43">
        <v>239.13</v>
      </c>
      <c r="S32" s="42">
        <v>1</v>
      </c>
      <c r="T32" s="43">
        <v>98</v>
      </c>
      <c r="U32" s="43">
        <f t="shared" si="8"/>
        <v>10.204081632653063</v>
      </c>
      <c r="V32" s="43">
        <f t="shared" si="9"/>
        <v>7900</v>
      </c>
      <c r="W32" s="268">
        <v>5.3</v>
      </c>
      <c r="X32" s="268">
        <v>3972.5</v>
      </c>
      <c r="Y32" s="43">
        <f t="shared" si="10"/>
        <v>5.194</v>
      </c>
      <c r="Z32" s="43">
        <f t="shared" si="11"/>
        <v>1032.9162995594713</v>
      </c>
      <c r="AA32" s="43">
        <f t="shared" si="12"/>
        <v>20.658325991189429</v>
      </c>
      <c r="AB32" s="242"/>
      <c r="AC32" s="240"/>
      <c r="AD32" s="117"/>
    </row>
    <row r="33" spans="1:30" s="241" customFormat="1" ht="13" x14ac:dyDescent="0.3">
      <c r="A33" s="117"/>
      <c r="B33" s="817" t="s">
        <v>2107</v>
      </c>
      <c r="C33" s="817" t="s">
        <v>1167</v>
      </c>
      <c r="D33" s="117" t="s">
        <v>1176</v>
      </c>
      <c r="E33" s="117"/>
      <c r="F33" s="43" t="s">
        <v>16</v>
      </c>
      <c r="G33" s="38">
        <v>790</v>
      </c>
      <c r="H33" s="362">
        <v>44869</v>
      </c>
      <c r="I33" s="38">
        <v>12</v>
      </c>
      <c r="J33" s="232">
        <v>2</v>
      </c>
      <c r="K33" s="38"/>
      <c r="L33" s="51">
        <f t="shared" si="7"/>
        <v>300</v>
      </c>
      <c r="M33" s="51">
        <v>10</v>
      </c>
      <c r="N33" s="376" t="str">
        <f ca="1">IF(K33="No", "Warning",IF(H33="","",IF(I33="","",IF((H33+L33)&lt;=$D$1, "Warning", ""))))</f>
        <v>Warning</v>
      </c>
      <c r="O33" s="117" t="s">
        <v>1066</v>
      </c>
      <c r="P33" s="43">
        <v>10</v>
      </c>
      <c r="Q33" s="43">
        <v>212.32</v>
      </c>
      <c r="R33" s="43">
        <v>212.32</v>
      </c>
      <c r="S33" s="42">
        <v>1</v>
      </c>
      <c r="T33" s="43">
        <v>99.7</v>
      </c>
      <c r="U33" s="43">
        <f t="shared" si="8"/>
        <v>10.030090270812437</v>
      </c>
      <c r="V33" s="43">
        <f t="shared" si="9"/>
        <v>7900</v>
      </c>
      <c r="W33" s="268">
        <v>5.8</v>
      </c>
      <c r="X33" s="268">
        <v>4001.5</v>
      </c>
      <c r="Y33" s="43">
        <f t="shared" si="10"/>
        <v>5.7825999999999995</v>
      </c>
      <c r="Z33" s="43">
        <f t="shared" si="11"/>
        <v>1141.6353867299763</v>
      </c>
      <c r="AA33" s="43">
        <f t="shared" si="12"/>
        <v>22.832707734599527</v>
      </c>
      <c r="AB33" s="242"/>
      <c r="AC33" s="240"/>
      <c r="AD33" s="117"/>
    </row>
    <row r="34" spans="1:30" s="241" customFormat="1" ht="13" customHeight="1" x14ac:dyDescent="0.3">
      <c r="A34" s="117"/>
      <c r="B34" s="817" t="s">
        <v>1515</v>
      </c>
      <c r="C34" s="817" t="s">
        <v>1168</v>
      </c>
      <c r="D34" s="117" t="s">
        <v>1174</v>
      </c>
      <c r="E34" s="117"/>
      <c r="F34" s="43" t="s">
        <v>16</v>
      </c>
      <c r="G34" s="38">
        <v>790</v>
      </c>
      <c r="H34" s="362">
        <v>45013</v>
      </c>
      <c r="I34" s="38">
        <v>12</v>
      </c>
      <c r="J34" s="232">
        <v>2</v>
      </c>
      <c r="K34" s="38"/>
      <c r="L34" s="51">
        <f t="shared" si="7"/>
        <v>300</v>
      </c>
      <c r="M34" s="51">
        <v>10</v>
      </c>
      <c r="N34" s="376" t="str">
        <f ca="1">IF(K34="No", "Warning",IF(H34="","",IF(I34="","",IF((H34+L34)&lt;=$D$1, "Warning", ""))))</f>
        <v>Warning</v>
      </c>
      <c r="O34" s="117" t="s">
        <v>1696</v>
      </c>
      <c r="P34" s="43">
        <v>10</v>
      </c>
      <c r="Q34" s="43">
        <v>211.72</v>
      </c>
      <c r="R34" s="43">
        <v>211.72</v>
      </c>
      <c r="S34" s="42">
        <v>1</v>
      </c>
      <c r="T34" s="43">
        <v>98</v>
      </c>
      <c r="U34" s="43">
        <f t="shared" si="8"/>
        <v>10.204081632653061</v>
      </c>
      <c r="V34" s="43">
        <f t="shared" si="9"/>
        <v>7900</v>
      </c>
      <c r="W34" s="246" t="s">
        <v>331</v>
      </c>
      <c r="X34" s="246" t="s">
        <v>331</v>
      </c>
      <c r="Y34" s="43" t="e">
        <f t="shared" si="10"/>
        <v>#VALUE!</v>
      </c>
      <c r="Z34" s="43" t="e">
        <f t="shared" si="11"/>
        <v>#VALUE!</v>
      </c>
      <c r="AA34" s="43" t="e">
        <f t="shared" si="12"/>
        <v>#VALUE!</v>
      </c>
      <c r="AB34" s="242"/>
      <c r="AC34" s="240"/>
      <c r="AD34" s="117" t="s">
        <v>1701</v>
      </c>
    </row>
    <row r="35" spans="1:30" s="241" customFormat="1" ht="13" x14ac:dyDescent="0.3">
      <c r="A35" s="1" t="s">
        <v>1726</v>
      </c>
      <c r="B35" s="817" t="s">
        <v>2108</v>
      </c>
      <c r="C35" s="817" t="s">
        <v>1519</v>
      </c>
      <c r="D35" s="117" t="s">
        <v>1124</v>
      </c>
      <c r="E35" s="1"/>
      <c r="F35" s="43" t="s">
        <v>16</v>
      </c>
      <c r="G35" s="38">
        <v>790</v>
      </c>
      <c r="H35" s="362">
        <v>45086</v>
      </c>
      <c r="I35" s="38">
        <v>12</v>
      </c>
      <c r="J35" s="232">
        <v>2</v>
      </c>
      <c r="K35" s="38"/>
      <c r="L35" s="51">
        <f t="shared" si="7"/>
        <v>300</v>
      </c>
      <c r="M35" s="51">
        <v>10</v>
      </c>
      <c r="N35" s="376" t="str">
        <f ca="1">IF(K35="No", "Warning",IF(H35="","",IF(I35="","",IF((H35+L35)&lt;=$D$1, "Warning", ""))))</f>
        <v>Warning</v>
      </c>
      <c r="O35" s="1" t="s">
        <v>1700</v>
      </c>
      <c r="P35" s="210">
        <v>10</v>
      </c>
      <c r="Q35" s="33">
        <v>227.01</v>
      </c>
      <c r="R35" s="33">
        <v>227.01</v>
      </c>
      <c r="S35" s="33">
        <v>1</v>
      </c>
      <c r="T35" s="210">
        <v>95</v>
      </c>
      <c r="U35" s="43">
        <f t="shared" si="8"/>
        <v>10.526315789473685</v>
      </c>
      <c r="V35" s="43">
        <f t="shared" si="9"/>
        <v>7900</v>
      </c>
      <c r="W35" s="246">
        <v>10</v>
      </c>
      <c r="X35" s="246">
        <v>7900</v>
      </c>
      <c r="Y35" s="43">
        <f t="shared" si="10"/>
        <v>9.5</v>
      </c>
      <c r="Z35" s="43">
        <f t="shared" si="11"/>
        <v>950</v>
      </c>
      <c r="AA35" s="43">
        <f t="shared" si="12"/>
        <v>19</v>
      </c>
      <c r="AB35" s="15"/>
      <c r="AC35" s="135"/>
      <c r="AD35" s="1" t="s">
        <v>1727</v>
      </c>
    </row>
    <row r="36" spans="1:30" ht="13" customHeight="1" x14ac:dyDescent="0.25">
      <c r="A36" s="12"/>
      <c r="B36" s="818" t="s">
        <v>2109</v>
      </c>
      <c r="C36" s="818" t="s">
        <v>2066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662"/>
      <c r="V36" s="12"/>
      <c r="W36" s="663"/>
      <c r="X36" s="663"/>
      <c r="Y36" s="12"/>
      <c r="Z36" s="662"/>
      <c r="AA36" s="662"/>
      <c r="AB36" s="12"/>
      <c r="AD36" s="12"/>
    </row>
    <row r="37" spans="1:30" s="1" customFormat="1" ht="12.5" customHeight="1" x14ac:dyDescent="0.25">
      <c r="B37" s="817" t="s">
        <v>2111</v>
      </c>
      <c r="C37" s="813" t="s">
        <v>2110</v>
      </c>
      <c r="D37" s="552"/>
      <c r="U37" s="660"/>
      <c r="W37" s="661"/>
      <c r="X37" s="661"/>
      <c r="Z37" s="660"/>
      <c r="AA37" s="660"/>
    </row>
    <row r="38" spans="1:30" s="1" customFormat="1" ht="12.5" customHeight="1" x14ac:dyDescent="0.3">
      <c r="A38" s="117" t="s">
        <v>1140</v>
      </c>
      <c r="B38" s="817" t="s">
        <v>2112</v>
      </c>
      <c r="C38" s="817" t="s">
        <v>1151</v>
      </c>
      <c r="D38" s="117" t="s">
        <v>1181</v>
      </c>
      <c r="E38" s="117"/>
      <c r="F38" s="43" t="s">
        <v>16</v>
      </c>
      <c r="G38" s="38">
        <v>790</v>
      </c>
      <c r="H38" s="362">
        <v>44746</v>
      </c>
      <c r="I38" s="38">
        <v>12</v>
      </c>
      <c r="J38" s="232">
        <v>2</v>
      </c>
      <c r="K38" s="38"/>
      <c r="L38" s="51">
        <f>M38*30</f>
        <v>300</v>
      </c>
      <c r="M38" s="51">
        <v>10</v>
      </c>
      <c r="N38" s="376" t="str">
        <f ca="1">IF(K38="No", "Warning",IF(H38="","",IF(I38="","",IF((H38+L38)&lt;=$D$1, "Warning", ""))))</f>
        <v>Warning</v>
      </c>
      <c r="O38" s="117" t="s">
        <v>1127</v>
      </c>
      <c r="P38" s="43">
        <v>10</v>
      </c>
      <c r="Q38" s="43">
        <v>369.6</v>
      </c>
      <c r="R38" s="43">
        <v>369.6</v>
      </c>
      <c r="S38" s="42">
        <v>1</v>
      </c>
      <c r="T38" s="43">
        <v>96.9</v>
      </c>
      <c r="U38" s="43">
        <f>(1000*Q38*10*100)/(S38*R38*T38*1000)</f>
        <v>10.319917440660472</v>
      </c>
      <c r="V38" s="43">
        <f>10*G38*P38/10</f>
        <v>7900</v>
      </c>
      <c r="W38" s="246">
        <v>5</v>
      </c>
      <c r="X38" s="246">
        <v>3779</v>
      </c>
      <c r="Y38" s="43">
        <f>(W38*T38*R38*S38)/(100*Q38)</f>
        <v>4.8450000000000006</v>
      </c>
      <c r="Z38" s="43">
        <f>Y38*G38*1000/X38</f>
        <v>1012.8473141042605</v>
      </c>
      <c r="AA38" s="43">
        <f>(0.2*Z38)/10</f>
        <v>20.25694628208521</v>
      </c>
      <c r="AB38" s="117" t="s">
        <v>331</v>
      </c>
      <c r="AC38" s="117" t="s">
        <v>331</v>
      </c>
      <c r="AD38" s="117"/>
    </row>
    <row r="39" spans="1:30" s="1" customFormat="1" ht="12.5" customHeight="1" x14ac:dyDescent="0.3">
      <c r="A39" s="117" t="s">
        <v>1613</v>
      </c>
      <c r="B39" s="817" t="s">
        <v>2114</v>
      </c>
      <c r="C39" s="817" t="s">
        <v>2113</v>
      </c>
      <c r="D39" s="1" t="s">
        <v>1615</v>
      </c>
      <c r="F39" s="43" t="s">
        <v>16</v>
      </c>
      <c r="G39" s="38">
        <v>790</v>
      </c>
      <c r="H39" s="425">
        <v>45086</v>
      </c>
      <c r="I39" s="38">
        <v>12</v>
      </c>
      <c r="J39" s="232">
        <v>2</v>
      </c>
      <c r="K39" s="38"/>
      <c r="L39" s="51">
        <f>M39*30</f>
        <v>300</v>
      </c>
      <c r="M39" s="51">
        <v>10</v>
      </c>
      <c r="N39" s="376" t="str">
        <f ca="1">IF(K39="No", "Warning",IF(H39="","",IF(I39="","",IF((H39+L39)&lt;=$D$1, "Warning", ""))))</f>
        <v>Warning</v>
      </c>
      <c r="O39" s="117" t="s">
        <v>1700</v>
      </c>
      <c r="P39" s="43">
        <v>10</v>
      </c>
      <c r="Q39" s="43">
        <v>244.37</v>
      </c>
      <c r="R39" s="43">
        <v>244.37</v>
      </c>
      <c r="S39" s="42">
        <v>1</v>
      </c>
      <c r="T39" s="33">
        <v>98</v>
      </c>
      <c r="U39" s="210">
        <f>(1000*Q39*10*100)/(S39*R39*T39*1000)</f>
        <v>10.204081632653059</v>
      </c>
      <c r="V39" s="43">
        <f>10*G39*P39/10</f>
        <v>7900</v>
      </c>
      <c r="W39" s="498">
        <v>5.2</v>
      </c>
      <c r="X39" s="498">
        <v>3977.1</v>
      </c>
      <c r="Y39" s="33">
        <f>(W39*T39*R39*S39)/(100*Q39)</f>
        <v>5.0960000000000001</v>
      </c>
      <c r="Z39" s="210">
        <f>Y39*G39*1000/X39</f>
        <v>1012.2551607955546</v>
      </c>
      <c r="AA39" s="210">
        <f>(0.2*Z39)/10</f>
        <v>20.245103215911094</v>
      </c>
    </row>
    <row r="40" spans="1:30" s="1" customFormat="1" x14ac:dyDescent="0.25">
      <c r="B40" s="817" t="s">
        <v>2115</v>
      </c>
      <c r="C40" s="817" t="s">
        <v>2067</v>
      </c>
      <c r="U40" s="660"/>
      <c r="W40" s="661"/>
      <c r="X40" s="661"/>
      <c r="Z40" s="660"/>
      <c r="AA40" s="660"/>
    </row>
    <row r="41" spans="1:30" s="1" customFormat="1" ht="12.5" customHeight="1" x14ac:dyDescent="0.3">
      <c r="A41" s="117" t="s">
        <v>1150</v>
      </c>
      <c r="B41" s="817" t="s">
        <v>1516</v>
      </c>
      <c r="C41" s="817" t="s">
        <v>1158</v>
      </c>
      <c r="D41" s="117" t="s">
        <v>1172</v>
      </c>
      <c r="E41" s="117"/>
      <c r="F41" s="43" t="s">
        <v>16</v>
      </c>
      <c r="G41" s="38">
        <v>790</v>
      </c>
      <c r="H41" s="362">
        <v>44720</v>
      </c>
      <c r="I41" s="38">
        <v>12</v>
      </c>
      <c r="J41" s="232">
        <v>2</v>
      </c>
      <c r="K41" s="38"/>
      <c r="L41" s="51">
        <f>M41*30</f>
        <v>300</v>
      </c>
      <c r="M41" s="51">
        <v>10</v>
      </c>
      <c r="N41" s="376" t="str">
        <f ca="1">IF(K41="No", "Warning",IF(H41="","",IF(I41="","",IF((H41+L41)&lt;=$D$1, "Warning", ""))))</f>
        <v>Warning</v>
      </c>
      <c r="O41" s="117" t="s">
        <v>1540</v>
      </c>
      <c r="P41" s="43">
        <v>10</v>
      </c>
      <c r="Q41" s="43">
        <v>262.43</v>
      </c>
      <c r="R41" s="43">
        <v>262.43</v>
      </c>
      <c r="S41" s="42">
        <v>1</v>
      </c>
      <c r="T41" s="43">
        <v>99.79</v>
      </c>
      <c r="U41" s="43">
        <f>(1000*Q41*10*100)/(S41*R41*T41*1000)</f>
        <v>10.021044192804888</v>
      </c>
      <c r="V41" s="43">
        <f>10*G41*P41/10</f>
        <v>7900</v>
      </c>
      <c r="W41" s="246">
        <v>2.5</v>
      </c>
      <c r="X41" s="246">
        <v>2005.8</v>
      </c>
      <c r="Y41" s="43">
        <f>(W41*T41*R41*S41)/(100*Q41)</f>
        <v>2.4947500000000002</v>
      </c>
      <c r="Z41" s="43">
        <f>Y41*G41*1000/X41</f>
        <v>982.57677734569756</v>
      </c>
      <c r="AA41" s="43">
        <f>(0.2*Z41)/10</f>
        <v>19.651535546913955</v>
      </c>
      <c r="AB41" s="117"/>
      <c r="AC41" s="117"/>
      <c r="AD41" s="117"/>
    </row>
    <row r="42" spans="1:30" s="1" customFormat="1" x14ac:dyDescent="0.25">
      <c r="B42" s="817" t="s">
        <v>2048</v>
      </c>
      <c r="C42" s="817" t="s">
        <v>2049</v>
      </c>
      <c r="D42" s="552"/>
      <c r="U42" s="660"/>
      <c r="W42" s="661"/>
      <c r="X42" s="661"/>
      <c r="Z42" s="660"/>
      <c r="AA42" s="660"/>
    </row>
  </sheetData>
  <sortState xmlns:xlrd2="http://schemas.microsoft.com/office/spreadsheetml/2017/richdata2" ref="A26:AD42">
    <sortCondition ref="B26:B42"/>
  </sortState>
  <phoneticPr fontId="39" type="noConversion"/>
  <conditionalFormatting sqref="N4:N23 N25:N36">
    <cfRule type="containsText" dxfId="2" priority="2" stopIfTrue="1" operator="containsText" text="OJO">
      <formula>NOT(ISERROR(SEARCH("OJO",N4)))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0.34998626667073579"/>
  </sheetPr>
  <dimension ref="A1:AD106"/>
  <sheetViews>
    <sheetView zoomScaleNormal="100" zoomScaleSheetLayoutView="70" workbookViewId="0">
      <pane xSplit="3" ySplit="2" topLeftCell="V3" activePane="bottomRight" state="frozen"/>
      <selection pane="topRight" activeCell="C1" sqref="C1"/>
      <selection pane="bottomLeft" activeCell="A5" sqref="A5"/>
      <selection pane="bottomRight" activeCell="AH21" sqref="AH21"/>
    </sheetView>
  </sheetViews>
  <sheetFormatPr baseColWidth="10" defaultColWidth="11.453125" defaultRowHeight="13" x14ac:dyDescent="0.3"/>
  <cols>
    <col min="1" max="1" width="15.36328125" style="286" customWidth="1"/>
    <col min="2" max="2" width="11.81640625" style="286" bestFit="1" customWidth="1"/>
    <col min="3" max="3" width="38.81640625" style="286" customWidth="1"/>
    <col min="4" max="4" width="18.453125" style="17" hidden="1" customWidth="1"/>
    <col min="5" max="5" width="27.1796875" style="17" hidden="1" customWidth="1"/>
    <col min="6" max="6" width="30.1796875" style="288" customWidth="1"/>
    <col min="7" max="7" width="7.54296875" style="387" customWidth="1"/>
    <col min="8" max="8" width="23.1796875" style="386" customWidth="1"/>
    <col min="9" max="9" width="15.1796875" style="387" customWidth="1"/>
    <col min="10" max="10" width="17.453125" style="289" hidden="1" customWidth="1"/>
    <col min="11" max="11" width="8.1796875" style="290" hidden="1" customWidth="1"/>
    <col min="12" max="12" width="14" style="2" hidden="1" customWidth="1"/>
    <col min="13" max="13" width="18.81640625" style="2" hidden="1" customWidth="1"/>
    <col min="14" max="14" width="9.1796875" style="375" hidden="1" customWidth="1"/>
    <col min="15" max="15" width="15.81640625" style="286" customWidth="1"/>
    <col min="16" max="16" width="10" style="60" hidden="1" customWidth="1"/>
    <col min="17" max="17" width="10.453125" style="60" hidden="1" customWidth="1"/>
    <col min="18" max="18" width="11.54296875" style="60" hidden="1" customWidth="1"/>
    <col min="19" max="19" width="13.1796875" hidden="1" customWidth="1"/>
    <col min="20" max="20" width="8.453125" style="11" hidden="1" customWidth="1"/>
    <col min="21" max="21" width="10.453125" style="60" customWidth="1"/>
    <col min="22" max="22" width="9.54296875" style="60" customWidth="1"/>
    <col min="23" max="23" width="11" style="676" customWidth="1"/>
    <col min="24" max="24" width="15.453125" style="676" customWidth="1"/>
    <col min="25" max="25" width="8.81640625" customWidth="1"/>
    <col min="26" max="26" width="13.81640625" customWidth="1"/>
    <col min="27" max="27" width="10" customWidth="1"/>
    <col min="28" max="28" width="8.1796875" customWidth="1"/>
    <col min="29" max="29" width="7.54296875" style="60" customWidth="1"/>
    <col min="30" max="30" width="35.1796875" style="60" customWidth="1"/>
    <col min="31" max="16384" width="11.453125" style="60"/>
  </cols>
  <sheetData>
    <row r="1" spans="1:30" ht="13.5" thickBot="1" x14ac:dyDescent="0.35">
      <c r="A1" s="286" t="s">
        <v>2003</v>
      </c>
      <c r="C1" s="286" t="s">
        <v>286</v>
      </c>
      <c r="D1" s="287">
        <f ca="1">NOW()</f>
        <v>45693.445464236109</v>
      </c>
      <c r="F1" s="410"/>
    </row>
    <row r="2" spans="1:30" s="61" customFormat="1" ht="52.5" thickBot="1" x14ac:dyDescent="0.3">
      <c r="A2" s="292" t="s">
        <v>432</v>
      </c>
      <c r="B2" s="643" t="s">
        <v>1304</v>
      </c>
      <c r="C2" s="644" t="s">
        <v>5</v>
      </c>
      <c r="D2" s="644" t="s">
        <v>1</v>
      </c>
      <c r="E2" s="644" t="s">
        <v>235</v>
      </c>
      <c r="F2" s="644" t="s">
        <v>234</v>
      </c>
      <c r="G2" s="645" t="s">
        <v>303</v>
      </c>
      <c r="H2" s="646" t="s">
        <v>330</v>
      </c>
      <c r="I2" s="645" t="s">
        <v>256</v>
      </c>
      <c r="J2" s="647" t="s">
        <v>291</v>
      </c>
      <c r="K2" s="647" t="s">
        <v>329</v>
      </c>
      <c r="L2" s="639"/>
      <c r="M2" s="639"/>
      <c r="N2" s="648" t="s">
        <v>255</v>
      </c>
      <c r="O2" s="644" t="s">
        <v>294</v>
      </c>
      <c r="P2" s="645" t="s">
        <v>295</v>
      </c>
      <c r="Q2" s="645" t="s">
        <v>0</v>
      </c>
      <c r="R2" s="645" t="s">
        <v>4</v>
      </c>
      <c r="S2" s="639" t="s">
        <v>296</v>
      </c>
      <c r="T2" s="639" t="s">
        <v>244</v>
      </c>
      <c r="U2" s="645" t="s">
        <v>236</v>
      </c>
      <c r="V2" s="645" t="s">
        <v>302</v>
      </c>
      <c r="W2" s="677" t="s">
        <v>237</v>
      </c>
      <c r="X2" s="677" t="s">
        <v>301</v>
      </c>
      <c r="Y2" s="639" t="s">
        <v>238</v>
      </c>
      <c r="Z2" s="639" t="s">
        <v>239</v>
      </c>
      <c r="AA2" s="640" t="s">
        <v>240</v>
      </c>
      <c r="AB2" s="640" t="s">
        <v>1214</v>
      </c>
      <c r="AC2" s="641" t="s">
        <v>1215</v>
      </c>
      <c r="AD2" s="642" t="s">
        <v>1695</v>
      </c>
    </row>
    <row r="3" spans="1:30" s="153" customFormat="1" x14ac:dyDescent="0.3">
      <c r="A3" s="40" t="s">
        <v>661</v>
      </c>
      <c r="B3" s="40" t="s">
        <v>1341</v>
      </c>
      <c r="C3" s="40" t="s">
        <v>1133</v>
      </c>
      <c r="D3" s="74" t="s">
        <v>522</v>
      </c>
      <c r="E3" s="539" t="s">
        <v>64</v>
      </c>
      <c r="F3" s="46" t="s">
        <v>16</v>
      </c>
      <c r="G3" s="41">
        <v>790</v>
      </c>
      <c r="H3" s="152">
        <v>45551</v>
      </c>
      <c r="I3" s="41">
        <v>6</v>
      </c>
      <c r="J3" s="41">
        <v>2</v>
      </c>
      <c r="K3" s="38"/>
      <c r="L3" s="51">
        <f>M3*30</f>
        <v>120</v>
      </c>
      <c r="M3" s="51">
        <f>I3-J3</f>
        <v>4</v>
      </c>
      <c r="N3" s="376" t="str">
        <f t="shared" ref="N3:N30" ca="1" si="0">IF(K3="No", "Warning",IF(H3="","",IF(I3="","",IF((H3+L3)&lt;=$D$1, "Warning", ""))))</f>
        <v>Warning</v>
      </c>
      <c r="O3" s="40" t="s">
        <v>1697</v>
      </c>
      <c r="P3" s="41">
        <v>5</v>
      </c>
      <c r="Q3" s="106">
        <v>375.85</v>
      </c>
      <c r="R3" s="106">
        <v>375.85</v>
      </c>
      <c r="S3" s="106">
        <v>1</v>
      </c>
      <c r="T3" s="106">
        <v>99.6</v>
      </c>
      <c r="U3" s="75">
        <f>(P3*1000*Q3*100*1000)/(1000*1000*R3*T3)</f>
        <v>5.0200803212851408</v>
      </c>
      <c r="V3" s="42">
        <v>3950</v>
      </c>
      <c r="W3" s="829" t="s">
        <v>1995</v>
      </c>
      <c r="X3" s="363"/>
      <c r="Y3" s="775" t="e">
        <f t="shared" ref="Y3:Y40" si="1">(W3*T3*R3*S3)/(100*Q3)</f>
        <v>#VALUE!</v>
      </c>
      <c r="Z3" s="819" t="e">
        <f>(Y3*1000*0.79*1000)/X3</f>
        <v>#VALUE!</v>
      </c>
      <c r="AA3" s="775" t="e">
        <f t="shared" ref="AA3:AA14" si="2">(0.2*Z3)/10</f>
        <v>#VALUE!</v>
      </c>
      <c r="AB3" s="813"/>
      <c r="AC3" s="820">
        <v>1</v>
      </c>
      <c r="AD3" s="215"/>
    </row>
    <row r="4" spans="1:30" s="153" customFormat="1" x14ac:dyDescent="0.3">
      <c r="A4" s="40" t="s">
        <v>665</v>
      </c>
      <c r="B4" s="40" t="s">
        <v>1538</v>
      </c>
      <c r="C4" s="40" t="s">
        <v>562</v>
      </c>
      <c r="D4" s="40" t="s">
        <v>563</v>
      </c>
      <c r="E4" s="275" t="s">
        <v>64</v>
      </c>
      <c r="F4" s="46" t="s">
        <v>16</v>
      </c>
      <c r="G4" s="41">
        <v>790</v>
      </c>
      <c r="H4" s="152">
        <v>44746</v>
      </c>
      <c r="I4" s="41">
        <v>12</v>
      </c>
      <c r="J4" s="41">
        <v>2</v>
      </c>
      <c r="K4" s="38"/>
      <c r="L4" s="51">
        <v>300</v>
      </c>
      <c r="M4" s="51">
        <v>10</v>
      </c>
      <c r="N4" s="127" t="str">
        <f t="shared" ca="1" si="0"/>
        <v>Warning</v>
      </c>
      <c r="O4" s="40" t="s">
        <v>1127</v>
      </c>
      <c r="P4" s="41">
        <v>1</v>
      </c>
      <c r="Q4" s="41">
        <v>295.35000000000002</v>
      </c>
      <c r="R4" s="41">
        <v>295.35000000000002</v>
      </c>
      <c r="S4" s="41">
        <v>1</v>
      </c>
      <c r="T4" s="41">
        <v>98</v>
      </c>
      <c r="U4" s="67">
        <f>(P4*1000*Q4*100*1000)/(1000*1000*R4*T4)</f>
        <v>1.0204081632653061</v>
      </c>
      <c r="V4" s="42">
        <v>790</v>
      </c>
      <c r="W4" s="363">
        <v>1</v>
      </c>
      <c r="X4" s="363">
        <v>803.6</v>
      </c>
      <c r="Y4" s="43">
        <f t="shared" si="1"/>
        <v>0.98</v>
      </c>
      <c r="Z4" s="3">
        <f>(Y4*1000*0.79*1000)/X4</f>
        <v>963.41463414634143</v>
      </c>
      <c r="AA4" s="43">
        <f t="shared" si="2"/>
        <v>19.26829268292683</v>
      </c>
      <c r="AB4" s="40"/>
      <c r="AC4" s="464">
        <v>2</v>
      </c>
      <c r="AD4" s="215"/>
    </row>
    <row r="5" spans="1:30" s="153" customFormat="1" x14ac:dyDescent="0.3">
      <c r="A5" s="40" t="s">
        <v>534</v>
      </c>
      <c r="B5" s="40" t="s">
        <v>1354</v>
      </c>
      <c r="C5" s="40" t="s">
        <v>232</v>
      </c>
      <c r="D5" s="40" t="s">
        <v>535</v>
      </c>
      <c r="E5" s="276" t="s">
        <v>450</v>
      </c>
      <c r="F5" s="46" t="s">
        <v>16</v>
      </c>
      <c r="G5" s="41">
        <v>790</v>
      </c>
      <c r="H5" s="152">
        <v>45460</v>
      </c>
      <c r="I5" s="41">
        <v>12</v>
      </c>
      <c r="J5" s="41">
        <v>2</v>
      </c>
      <c r="K5" s="38"/>
      <c r="L5" s="51">
        <f t="shared" ref="L5:L10" si="3">M5*30</f>
        <v>300</v>
      </c>
      <c r="M5" s="51">
        <f t="shared" ref="M5:M10" si="4">I5-J5</f>
        <v>10</v>
      </c>
      <c r="N5" s="471" t="str">
        <f t="shared" ca="1" si="0"/>
        <v/>
      </c>
      <c r="O5" s="40" t="s">
        <v>1690</v>
      </c>
      <c r="P5" s="41">
        <v>10</v>
      </c>
      <c r="Q5" s="41">
        <v>203.17</v>
      </c>
      <c r="R5" s="41">
        <v>203.17</v>
      </c>
      <c r="S5" s="41">
        <v>1</v>
      </c>
      <c r="T5" s="41">
        <v>99.9</v>
      </c>
      <c r="U5" s="67">
        <f>(P5*1000*Q5*100*1000)/(1000*1000*R5*T5)</f>
        <v>10.010010010010008</v>
      </c>
      <c r="V5" s="42">
        <v>7900</v>
      </c>
      <c r="W5" s="363">
        <v>10</v>
      </c>
      <c r="X5" s="363">
        <v>7903.9</v>
      </c>
      <c r="Y5" s="43">
        <f t="shared" si="1"/>
        <v>9.99</v>
      </c>
      <c r="Z5" s="3">
        <f>(Y5*1000*0.79*1000)/X5</f>
        <v>998.5070661319096</v>
      </c>
      <c r="AA5" s="43">
        <f t="shared" si="2"/>
        <v>19.970141322638192</v>
      </c>
      <c r="AB5" s="40"/>
      <c r="AC5" s="464">
        <v>2</v>
      </c>
      <c r="AD5" s="215"/>
    </row>
    <row r="6" spans="1:30" s="153" customFormat="1" x14ac:dyDescent="0.3">
      <c r="A6" s="40" t="s">
        <v>1108</v>
      </c>
      <c r="B6" s="40" t="s">
        <v>1347</v>
      </c>
      <c r="C6" s="40" t="s">
        <v>67</v>
      </c>
      <c r="D6" s="40" t="s">
        <v>75</v>
      </c>
      <c r="E6" s="275" t="s">
        <v>64</v>
      </c>
      <c r="F6" s="46" t="s">
        <v>16</v>
      </c>
      <c r="G6" s="41">
        <v>790</v>
      </c>
      <c r="H6" s="152">
        <v>45685</v>
      </c>
      <c r="I6" s="41">
        <v>6</v>
      </c>
      <c r="J6" s="41">
        <v>2</v>
      </c>
      <c r="K6" s="38"/>
      <c r="L6" s="51">
        <f t="shared" si="3"/>
        <v>120</v>
      </c>
      <c r="M6" s="51">
        <f t="shared" si="4"/>
        <v>4</v>
      </c>
      <c r="N6" s="376" t="str">
        <f t="shared" ca="1" si="0"/>
        <v/>
      </c>
      <c r="O6" s="40" t="s">
        <v>1540</v>
      </c>
      <c r="P6" s="41">
        <v>1</v>
      </c>
      <c r="Q6" s="41">
        <v>409.56</v>
      </c>
      <c r="R6" s="41">
        <v>409.56</v>
      </c>
      <c r="S6" s="41">
        <v>1</v>
      </c>
      <c r="T6" s="41">
        <v>95</v>
      </c>
      <c r="U6" s="67">
        <f>(P6*1000*Q6*100*1000)/(1000*1000*R6*T6)</f>
        <v>1.0526315789473684</v>
      </c>
      <c r="V6" s="42">
        <v>790</v>
      </c>
      <c r="W6" s="363">
        <v>0.5</v>
      </c>
      <c r="X6" s="363">
        <v>792.8</v>
      </c>
      <c r="Y6" s="43">
        <f t="shared" si="1"/>
        <v>0.47499999999999998</v>
      </c>
      <c r="Z6" s="3">
        <f>(Y6*1000*0.79*1000)/X6</f>
        <v>473.3224016145308</v>
      </c>
      <c r="AA6" s="43">
        <f t="shared" si="2"/>
        <v>9.4664480322906179</v>
      </c>
      <c r="AB6" s="40"/>
      <c r="AC6" s="275">
        <v>1</v>
      </c>
      <c r="AD6" s="215"/>
    </row>
    <row r="7" spans="1:30" s="153" customFormat="1" x14ac:dyDescent="0.3">
      <c r="A7" s="40" t="s">
        <v>922</v>
      </c>
      <c r="B7" s="40" t="s">
        <v>1363</v>
      </c>
      <c r="C7" s="40" t="s">
        <v>106</v>
      </c>
      <c r="D7" s="40" t="s">
        <v>540</v>
      </c>
      <c r="E7" s="275" t="s">
        <v>64</v>
      </c>
      <c r="F7" s="46" t="s">
        <v>16</v>
      </c>
      <c r="G7" s="41">
        <v>790</v>
      </c>
      <c r="H7" s="152">
        <v>45490</v>
      </c>
      <c r="I7" s="41">
        <v>6</v>
      </c>
      <c r="J7" s="41">
        <v>2</v>
      </c>
      <c r="K7" s="38"/>
      <c r="L7" s="51">
        <f t="shared" si="3"/>
        <v>120</v>
      </c>
      <c r="M7" s="51">
        <f t="shared" si="4"/>
        <v>4</v>
      </c>
      <c r="N7" s="376" t="str">
        <f t="shared" ca="1" si="0"/>
        <v>Warning</v>
      </c>
      <c r="O7" s="40" t="s">
        <v>1700</v>
      </c>
      <c r="P7" s="41">
        <v>5</v>
      </c>
      <c r="Q7" s="41">
        <v>293.33999999999997</v>
      </c>
      <c r="R7" s="41">
        <v>293.33999999999997</v>
      </c>
      <c r="S7" s="41">
        <v>1</v>
      </c>
      <c r="T7" s="41">
        <v>99.49</v>
      </c>
      <c r="U7" s="67">
        <f>(P7*1000*Q7*100*1000)/(1000*1000*R7*T7)</f>
        <v>5.0256307166549394</v>
      </c>
      <c r="V7" s="42">
        <v>3950</v>
      </c>
      <c r="W7" s="363" t="s">
        <v>331</v>
      </c>
      <c r="X7" s="363" t="s">
        <v>331</v>
      </c>
      <c r="Y7" s="43" t="e">
        <f t="shared" si="1"/>
        <v>#VALUE!</v>
      </c>
      <c r="Z7" s="3">
        <v>100</v>
      </c>
      <c r="AA7" s="43">
        <f t="shared" si="2"/>
        <v>2</v>
      </c>
      <c r="AB7" s="40"/>
      <c r="AC7" s="464">
        <v>1</v>
      </c>
      <c r="AD7" s="215"/>
    </row>
    <row r="8" spans="1:30" s="153" customFormat="1" x14ac:dyDescent="0.3">
      <c r="A8" s="232" t="s">
        <v>1102</v>
      </c>
      <c r="B8" s="232" t="s">
        <v>1336</v>
      </c>
      <c r="C8" s="232" t="s">
        <v>1069</v>
      </c>
      <c r="D8" s="232" t="s">
        <v>1073</v>
      </c>
      <c r="E8" s="293"/>
      <c r="F8" s="232" t="s">
        <v>26</v>
      </c>
      <c r="G8" s="41">
        <v>1000</v>
      </c>
      <c r="H8" s="152">
        <v>45302</v>
      </c>
      <c r="I8" s="41">
        <v>6</v>
      </c>
      <c r="J8" s="41">
        <v>2</v>
      </c>
      <c r="K8" s="232"/>
      <c r="L8" s="51">
        <f t="shared" si="3"/>
        <v>120</v>
      </c>
      <c r="M8" s="51">
        <f t="shared" si="4"/>
        <v>4</v>
      </c>
      <c r="N8" s="376" t="str">
        <f t="shared" ca="1" si="0"/>
        <v>Warning</v>
      </c>
      <c r="O8" s="232" t="s">
        <v>1938</v>
      </c>
      <c r="P8" s="41">
        <v>5</v>
      </c>
      <c r="Q8" s="41">
        <v>354.44</v>
      </c>
      <c r="R8" s="41">
        <v>354.44</v>
      </c>
      <c r="S8" s="41">
        <v>1</v>
      </c>
      <c r="T8" s="41">
        <v>95</v>
      </c>
      <c r="U8" s="67">
        <v>5</v>
      </c>
      <c r="V8" s="42">
        <v>5000</v>
      </c>
      <c r="W8" s="363">
        <v>1</v>
      </c>
      <c r="X8" s="363">
        <v>787.9</v>
      </c>
      <c r="Y8" s="43">
        <f t="shared" si="1"/>
        <v>0.95000000000000007</v>
      </c>
      <c r="Z8" s="97">
        <f>Y8*G8*1000/X8</f>
        <v>1205.7367686254602</v>
      </c>
      <c r="AA8" s="43">
        <f t="shared" si="2"/>
        <v>24.114735372509205</v>
      </c>
      <c r="AB8" s="40"/>
      <c r="AC8" s="464">
        <v>1</v>
      </c>
      <c r="AD8" s="215"/>
    </row>
    <row r="9" spans="1:30" s="153" customFormat="1" x14ac:dyDescent="0.3">
      <c r="A9" s="40" t="s">
        <v>999</v>
      </c>
      <c r="B9" s="40" t="s">
        <v>1362</v>
      </c>
      <c r="C9" s="40" t="s">
        <v>998</v>
      </c>
      <c r="D9" s="40" t="s">
        <v>1000</v>
      </c>
      <c r="E9" s="275"/>
      <c r="F9" s="46" t="s">
        <v>16</v>
      </c>
      <c r="G9" s="41">
        <v>790</v>
      </c>
      <c r="H9" s="152">
        <v>45180</v>
      </c>
      <c r="I9" s="41">
        <v>6</v>
      </c>
      <c r="J9" s="41">
        <v>2</v>
      </c>
      <c r="K9" s="38"/>
      <c r="L9" s="280">
        <f t="shared" si="3"/>
        <v>120</v>
      </c>
      <c r="M9" s="280">
        <f t="shared" si="4"/>
        <v>4</v>
      </c>
      <c r="N9" s="376" t="str">
        <f t="shared" ca="1" si="0"/>
        <v>Warning</v>
      </c>
      <c r="O9" s="40" t="s">
        <v>1654</v>
      </c>
      <c r="P9" s="41">
        <v>5</v>
      </c>
      <c r="Q9" s="41">
        <v>324.36</v>
      </c>
      <c r="R9" s="41">
        <v>324.36</v>
      </c>
      <c r="S9" s="41">
        <v>1</v>
      </c>
      <c r="T9" s="41">
        <v>99</v>
      </c>
      <c r="U9" s="67">
        <f t="shared" ref="U9:U27" si="5">(P9*1000*Q9*100*1000)/(1000*1000*R9*T9)</f>
        <v>5.0505050505050502</v>
      </c>
      <c r="V9" s="42">
        <v>3950</v>
      </c>
      <c r="W9" s="363">
        <v>5</v>
      </c>
      <c r="X9" s="363">
        <v>3736.9</v>
      </c>
      <c r="Y9" s="43">
        <f t="shared" si="1"/>
        <v>4.95</v>
      </c>
      <c r="Z9" s="3">
        <f t="shared" ref="Z9:Z24" si="6">(Y9*1000*0.79*1000)/X9</f>
        <v>1046.4556182932376</v>
      </c>
      <c r="AA9" s="43">
        <f t="shared" si="2"/>
        <v>20.929112365864754</v>
      </c>
      <c r="AB9" s="40"/>
      <c r="AC9" s="275">
        <v>1</v>
      </c>
      <c r="AD9" s="215"/>
    </row>
    <row r="10" spans="1:30" s="153" customFormat="1" x14ac:dyDescent="0.3">
      <c r="A10" s="40" t="s">
        <v>1114</v>
      </c>
      <c r="B10" s="40" t="s">
        <v>1360</v>
      </c>
      <c r="C10" s="40" t="s">
        <v>1064</v>
      </c>
      <c r="D10" s="40" t="s">
        <v>1063</v>
      </c>
      <c r="E10" s="275"/>
      <c r="F10" s="46" t="s">
        <v>16</v>
      </c>
      <c r="G10" s="41">
        <v>790</v>
      </c>
      <c r="H10" s="152">
        <v>45453</v>
      </c>
      <c r="I10" s="41">
        <v>6</v>
      </c>
      <c r="J10" s="41">
        <v>2</v>
      </c>
      <c r="K10" s="38"/>
      <c r="L10" s="51">
        <f t="shared" si="3"/>
        <v>120</v>
      </c>
      <c r="M10" s="51">
        <f t="shared" si="4"/>
        <v>4</v>
      </c>
      <c r="N10" s="376" t="str">
        <f t="shared" ca="1" si="0"/>
        <v>Warning</v>
      </c>
      <c r="O10" s="40" t="s">
        <v>1924</v>
      </c>
      <c r="P10" s="41">
        <v>0.5</v>
      </c>
      <c r="Q10" s="41">
        <v>613.78</v>
      </c>
      <c r="R10" s="41">
        <v>613.78</v>
      </c>
      <c r="S10" s="41">
        <v>1</v>
      </c>
      <c r="T10" s="41">
        <v>98</v>
      </c>
      <c r="U10" s="67">
        <f t="shared" si="5"/>
        <v>0.51020408163265307</v>
      </c>
      <c r="V10" s="42">
        <v>790</v>
      </c>
      <c r="W10" s="363">
        <v>0.51</v>
      </c>
      <c r="X10" s="363">
        <v>781.3</v>
      </c>
      <c r="Y10" s="43">
        <f t="shared" si="1"/>
        <v>0.49980000000000002</v>
      </c>
      <c r="Z10" s="3">
        <f t="shared" si="6"/>
        <v>505.36541661333683</v>
      </c>
      <c r="AA10" s="43">
        <f t="shared" si="2"/>
        <v>10.107308332266737</v>
      </c>
      <c r="AB10" s="40"/>
      <c r="AC10" s="464">
        <v>2</v>
      </c>
      <c r="AD10" s="215"/>
    </row>
    <row r="11" spans="1:30" s="153" customFormat="1" x14ac:dyDescent="0.3">
      <c r="A11" s="277" t="s">
        <v>1071</v>
      </c>
      <c r="B11" s="278" t="s">
        <v>1345</v>
      </c>
      <c r="C11" s="221" t="s">
        <v>1068</v>
      </c>
      <c r="D11" s="40"/>
      <c r="E11" s="40"/>
      <c r="F11" s="172" t="s">
        <v>62</v>
      </c>
      <c r="G11" s="193">
        <v>790</v>
      </c>
      <c r="H11" s="152">
        <v>45460</v>
      </c>
      <c r="I11" s="193">
        <v>12</v>
      </c>
      <c r="J11" s="41">
        <v>2</v>
      </c>
      <c r="K11" s="110"/>
      <c r="L11" s="280">
        <v>300</v>
      </c>
      <c r="M11" s="280">
        <v>10</v>
      </c>
      <c r="N11" s="377" t="str">
        <f t="shared" ca="1" si="0"/>
        <v/>
      </c>
      <c r="O11" s="40" t="s">
        <v>1700</v>
      </c>
      <c r="P11" s="193">
        <v>1</v>
      </c>
      <c r="Q11" s="41">
        <v>361.23</v>
      </c>
      <c r="R11" s="41">
        <v>361.23</v>
      </c>
      <c r="S11" s="41">
        <v>1</v>
      </c>
      <c r="T11" s="41">
        <v>98</v>
      </c>
      <c r="U11" s="43">
        <f t="shared" si="5"/>
        <v>1.0204081632653061</v>
      </c>
      <c r="V11" s="223">
        <v>790</v>
      </c>
      <c r="W11" s="678">
        <v>1</v>
      </c>
      <c r="X11" s="678">
        <v>792.2</v>
      </c>
      <c r="Y11" s="126">
        <f t="shared" si="1"/>
        <v>0.98</v>
      </c>
      <c r="Z11" s="281">
        <f t="shared" si="6"/>
        <v>977.27846503408227</v>
      </c>
      <c r="AA11" s="282">
        <f t="shared" si="2"/>
        <v>19.545569300681645</v>
      </c>
      <c r="AB11" s="221"/>
      <c r="AC11" s="464">
        <v>2</v>
      </c>
      <c r="AD11" s="215"/>
    </row>
    <row r="12" spans="1:30" s="153" customFormat="1" x14ac:dyDescent="0.3">
      <c r="A12" s="94" t="s">
        <v>1005</v>
      </c>
      <c r="B12" s="69" t="s">
        <v>1350</v>
      </c>
      <c r="C12" s="40" t="s">
        <v>1012</v>
      </c>
      <c r="D12" s="40" t="s">
        <v>1055</v>
      </c>
      <c r="E12" s="40"/>
      <c r="F12" s="46" t="s">
        <v>16</v>
      </c>
      <c r="G12" s="41">
        <v>790</v>
      </c>
      <c r="H12" s="279">
        <v>45085</v>
      </c>
      <c r="I12" s="41">
        <v>6</v>
      </c>
      <c r="J12" s="41">
        <v>2</v>
      </c>
      <c r="K12" s="38"/>
      <c r="L12" s="51">
        <f>M12*30</f>
        <v>120</v>
      </c>
      <c r="M12" s="51">
        <f>I12-J12</f>
        <v>4</v>
      </c>
      <c r="N12" s="376" t="str">
        <f t="shared" ca="1" si="0"/>
        <v>Warning</v>
      </c>
      <c r="O12" s="40" t="s">
        <v>1696</v>
      </c>
      <c r="P12" s="41">
        <v>1</v>
      </c>
      <c r="Q12" s="41">
        <v>191.18</v>
      </c>
      <c r="R12" s="41">
        <v>191.18</v>
      </c>
      <c r="S12" s="41">
        <v>1</v>
      </c>
      <c r="T12" s="41">
        <v>95</v>
      </c>
      <c r="U12" s="43">
        <f t="shared" si="5"/>
        <v>1.0526315789473684</v>
      </c>
      <c r="V12" s="42">
        <v>790</v>
      </c>
      <c r="W12" s="363">
        <v>1</v>
      </c>
      <c r="X12" s="363">
        <v>834.2</v>
      </c>
      <c r="Y12" s="43">
        <f t="shared" si="1"/>
        <v>0.95000000000000007</v>
      </c>
      <c r="Z12" s="3">
        <f t="shared" si="6"/>
        <v>899.66434907696009</v>
      </c>
      <c r="AA12" s="67">
        <f t="shared" si="2"/>
        <v>17.993286981539203</v>
      </c>
      <c r="AB12" s="40"/>
      <c r="AC12" s="464">
        <v>2</v>
      </c>
      <c r="AD12" s="40" t="s">
        <v>1930</v>
      </c>
    </row>
    <row r="13" spans="1:30" s="13" customFormat="1" ht="13.4" customHeight="1" x14ac:dyDescent="0.3">
      <c r="A13" s="40" t="s">
        <v>1072</v>
      </c>
      <c r="B13" s="40" t="s">
        <v>1355</v>
      </c>
      <c r="C13" s="40" t="s">
        <v>1013</v>
      </c>
      <c r="D13" s="40" t="s">
        <v>1057</v>
      </c>
      <c r="E13" s="275"/>
      <c r="F13" s="46" t="s">
        <v>16</v>
      </c>
      <c r="G13" s="41">
        <v>790</v>
      </c>
      <c r="H13" s="152">
        <v>45357</v>
      </c>
      <c r="I13" s="41">
        <v>12</v>
      </c>
      <c r="J13" s="41">
        <v>2</v>
      </c>
      <c r="K13" s="38"/>
      <c r="L13" s="51">
        <v>300</v>
      </c>
      <c r="M13" s="51">
        <v>10</v>
      </c>
      <c r="N13" s="376" t="str">
        <f t="shared" ca="1" si="0"/>
        <v>Warning</v>
      </c>
      <c r="O13" s="40" t="s">
        <v>1700</v>
      </c>
      <c r="P13" s="41">
        <v>1</v>
      </c>
      <c r="Q13" s="41">
        <v>254.3</v>
      </c>
      <c r="R13" s="41">
        <v>254.3</v>
      </c>
      <c r="S13" s="41">
        <v>1</v>
      </c>
      <c r="T13" s="41">
        <v>98</v>
      </c>
      <c r="U13" s="67">
        <f t="shared" si="5"/>
        <v>1.0204081632653061</v>
      </c>
      <c r="V13" s="42">
        <v>790</v>
      </c>
      <c r="W13" s="363">
        <v>10</v>
      </c>
      <c r="X13" s="363">
        <v>7905.8</v>
      </c>
      <c r="Y13" s="43">
        <f t="shared" si="1"/>
        <v>9.8000000000000007</v>
      </c>
      <c r="Z13" s="3">
        <f t="shared" si="6"/>
        <v>979.28103417743932</v>
      </c>
      <c r="AA13" s="43">
        <f t="shared" si="2"/>
        <v>19.58562068354879</v>
      </c>
      <c r="AB13" s="40"/>
      <c r="AC13" s="275">
        <v>2</v>
      </c>
      <c r="AD13" s="40"/>
    </row>
    <row r="14" spans="1:30" s="574" customFormat="1" x14ac:dyDescent="0.3">
      <c r="A14" s="562" t="s">
        <v>1007</v>
      </c>
      <c r="B14" s="562" t="s">
        <v>1344</v>
      </c>
      <c r="C14" s="562" t="s">
        <v>61</v>
      </c>
      <c r="D14" s="562" t="s">
        <v>69</v>
      </c>
      <c r="E14" s="563" t="s">
        <v>64</v>
      </c>
      <c r="F14" s="564" t="s">
        <v>62</v>
      </c>
      <c r="G14" s="565">
        <v>790</v>
      </c>
      <c r="H14" s="566">
        <v>45545</v>
      </c>
      <c r="I14" s="565">
        <v>6</v>
      </c>
      <c r="J14" s="565">
        <v>2</v>
      </c>
      <c r="K14" s="567"/>
      <c r="L14" s="568">
        <f>M14*30</f>
        <v>120</v>
      </c>
      <c r="M14" s="568">
        <f>I14-J14</f>
        <v>4</v>
      </c>
      <c r="N14" s="569" t="str">
        <f t="shared" ca="1" si="0"/>
        <v>Warning</v>
      </c>
      <c r="O14" s="562" t="s">
        <v>1700</v>
      </c>
      <c r="P14" s="565">
        <v>5</v>
      </c>
      <c r="Q14" s="565">
        <v>735.91</v>
      </c>
      <c r="R14" s="565">
        <v>735.91</v>
      </c>
      <c r="S14" s="565">
        <v>1</v>
      </c>
      <c r="T14" s="565">
        <v>97</v>
      </c>
      <c r="U14" s="570">
        <f t="shared" si="5"/>
        <v>5.1546391752577323</v>
      </c>
      <c r="V14" s="382">
        <v>3950</v>
      </c>
      <c r="W14" s="363">
        <v>6.8</v>
      </c>
      <c r="X14" s="363">
        <v>5383.5</v>
      </c>
      <c r="Y14" s="383">
        <f t="shared" si="1"/>
        <v>6.5960000000000001</v>
      </c>
      <c r="Z14" s="571">
        <f t="shared" si="6"/>
        <v>967.92792792792795</v>
      </c>
      <c r="AA14" s="383">
        <f t="shared" si="2"/>
        <v>19.35855855855856</v>
      </c>
      <c r="AB14" s="562"/>
      <c r="AC14" s="572">
        <v>1</v>
      </c>
      <c r="AD14" s="573" t="s">
        <v>1721</v>
      </c>
    </row>
    <row r="15" spans="1:30" s="153" customFormat="1" x14ac:dyDescent="0.3">
      <c r="A15" s="40" t="s">
        <v>1041</v>
      </c>
      <c r="B15" s="40" t="s">
        <v>1349</v>
      </c>
      <c r="C15" s="813" t="s">
        <v>2057</v>
      </c>
      <c r="D15" s="40" t="s">
        <v>1054</v>
      </c>
      <c r="E15" s="275"/>
      <c r="F15" s="46" t="s">
        <v>16</v>
      </c>
      <c r="G15" s="41">
        <v>790</v>
      </c>
      <c r="H15" s="152">
        <v>45460</v>
      </c>
      <c r="I15" s="41">
        <v>6</v>
      </c>
      <c r="J15" s="41">
        <v>2</v>
      </c>
      <c r="K15" s="38"/>
      <c r="L15" s="51">
        <f>M15*30</f>
        <v>120</v>
      </c>
      <c r="M15" s="51">
        <f>I15-J15</f>
        <v>4</v>
      </c>
      <c r="N15" s="376" t="str">
        <f t="shared" ca="1" si="0"/>
        <v>Warning</v>
      </c>
      <c r="O15" s="40" t="s">
        <v>1700</v>
      </c>
      <c r="P15" s="41">
        <v>1</v>
      </c>
      <c r="Q15" s="41">
        <v>175.18</v>
      </c>
      <c r="R15" s="41">
        <v>175.18</v>
      </c>
      <c r="S15" s="41">
        <v>1</v>
      </c>
      <c r="T15" s="41">
        <v>98</v>
      </c>
      <c r="U15" s="67">
        <f t="shared" si="5"/>
        <v>1.0204081632653061</v>
      </c>
      <c r="V15" s="42">
        <v>790</v>
      </c>
      <c r="W15" s="363">
        <v>1</v>
      </c>
      <c r="X15" s="363">
        <v>805.1</v>
      </c>
      <c r="Y15" s="43">
        <f t="shared" si="1"/>
        <v>0.98</v>
      </c>
      <c r="Z15" s="3">
        <f t="shared" si="6"/>
        <v>961.61967457458695</v>
      </c>
      <c r="AA15" s="43"/>
      <c r="AB15" s="40"/>
      <c r="AC15" s="275">
        <v>2</v>
      </c>
      <c r="AD15" s="215"/>
    </row>
    <row r="16" spans="1:30" s="153" customFormat="1" x14ac:dyDescent="0.3">
      <c r="A16" s="277" t="s">
        <v>903</v>
      </c>
      <c r="B16" s="278" t="s">
        <v>1361</v>
      </c>
      <c r="C16" s="221" t="s">
        <v>1014</v>
      </c>
      <c r="D16" s="40" t="s">
        <v>1065</v>
      </c>
      <c r="E16" s="40"/>
      <c r="F16" s="172" t="s">
        <v>16</v>
      </c>
      <c r="G16" s="193">
        <v>790</v>
      </c>
      <c r="H16" s="279">
        <v>45685</v>
      </c>
      <c r="I16" s="193">
        <v>6</v>
      </c>
      <c r="J16" s="41">
        <v>2</v>
      </c>
      <c r="K16" s="110"/>
      <c r="L16" s="51">
        <f>M16*30</f>
        <v>120</v>
      </c>
      <c r="M16" s="51">
        <f>I16-J16</f>
        <v>4</v>
      </c>
      <c r="N16" s="376" t="str">
        <f t="shared" ca="1" si="0"/>
        <v/>
      </c>
      <c r="O16" s="221" t="s">
        <v>1540</v>
      </c>
      <c r="P16" s="193">
        <v>5</v>
      </c>
      <c r="Q16" s="41">
        <v>872.15</v>
      </c>
      <c r="R16" s="41">
        <v>872.15</v>
      </c>
      <c r="S16" s="41">
        <v>1</v>
      </c>
      <c r="T16" s="41">
        <v>98.47</v>
      </c>
      <c r="U16" s="43">
        <f t="shared" si="5"/>
        <v>5.0776886361328319</v>
      </c>
      <c r="V16" s="223">
        <v>3950</v>
      </c>
      <c r="W16" s="678">
        <v>5</v>
      </c>
      <c r="X16" s="678">
        <v>3957.2</v>
      </c>
      <c r="Y16" s="126">
        <f t="shared" si="1"/>
        <v>4.9234999999999998</v>
      </c>
      <c r="Z16" s="281">
        <f t="shared" si="6"/>
        <v>982.90836955423026</v>
      </c>
      <c r="AA16" s="282">
        <f t="shared" ref="AA16:AA47" si="7">(0.2*Z16)/10</f>
        <v>19.658167391084607</v>
      </c>
      <c r="AB16" s="221"/>
      <c r="AC16" s="464">
        <v>2</v>
      </c>
      <c r="AD16" s="215"/>
    </row>
    <row r="17" spans="1:30" s="153" customFormat="1" x14ac:dyDescent="0.3">
      <c r="A17" s="40" t="s">
        <v>1038</v>
      </c>
      <c r="B17" s="40" t="s">
        <v>1342</v>
      </c>
      <c r="C17" s="40" t="s">
        <v>1049</v>
      </c>
      <c r="D17" s="40" t="s">
        <v>1042</v>
      </c>
      <c r="E17" s="275"/>
      <c r="F17" s="46" t="s">
        <v>16</v>
      </c>
      <c r="G17" s="41">
        <v>790</v>
      </c>
      <c r="H17" s="152">
        <v>45545</v>
      </c>
      <c r="I17" s="412">
        <v>6</v>
      </c>
      <c r="J17" s="41">
        <v>2</v>
      </c>
      <c r="K17" s="38"/>
      <c r="L17" s="51">
        <f>M17*30</f>
        <v>120</v>
      </c>
      <c r="M17" s="51">
        <f>I17-J17</f>
        <v>4</v>
      </c>
      <c r="N17" s="376" t="str">
        <f t="shared" ca="1" si="0"/>
        <v>Warning</v>
      </c>
      <c r="O17" s="40" t="s">
        <v>1700</v>
      </c>
      <c r="P17" s="41">
        <v>5</v>
      </c>
      <c r="Q17" s="41">
        <v>750.97</v>
      </c>
      <c r="R17" s="41">
        <v>750.97</v>
      </c>
      <c r="S17" s="41">
        <v>1</v>
      </c>
      <c r="T17" s="41">
        <v>98</v>
      </c>
      <c r="U17" s="67">
        <f t="shared" si="5"/>
        <v>5.1020408163265305</v>
      </c>
      <c r="V17" s="42">
        <v>3950</v>
      </c>
      <c r="W17" s="363">
        <v>5</v>
      </c>
      <c r="X17" s="363">
        <v>3979.8</v>
      </c>
      <c r="Y17" s="43">
        <f t="shared" si="1"/>
        <v>4.8999999999999995</v>
      </c>
      <c r="Z17" s="3">
        <f t="shared" si="6"/>
        <v>972.66194281119635</v>
      </c>
      <c r="AA17" s="43">
        <f t="shared" si="7"/>
        <v>19.453238856223926</v>
      </c>
      <c r="AB17" s="40"/>
      <c r="AC17" s="464">
        <v>2</v>
      </c>
      <c r="AD17" s="215"/>
    </row>
    <row r="18" spans="1:30" s="153" customFormat="1" x14ac:dyDescent="0.3">
      <c r="A18" s="40" t="s">
        <v>1058</v>
      </c>
      <c r="B18" s="40" t="s">
        <v>1356</v>
      </c>
      <c r="C18" s="40" t="s">
        <v>1011</v>
      </c>
      <c r="D18" s="40" t="s">
        <v>1059</v>
      </c>
      <c r="E18" s="276"/>
      <c r="F18" s="46" t="s">
        <v>16</v>
      </c>
      <c r="G18" s="41">
        <v>790</v>
      </c>
      <c r="H18" s="152">
        <v>45357</v>
      </c>
      <c r="I18" s="41">
        <v>12</v>
      </c>
      <c r="J18" s="41">
        <v>2</v>
      </c>
      <c r="K18" s="38"/>
      <c r="L18" s="51">
        <v>300</v>
      </c>
      <c r="M18" s="51">
        <v>10</v>
      </c>
      <c r="N18" s="376" t="str">
        <f t="shared" ca="1" si="0"/>
        <v>Warning</v>
      </c>
      <c r="O18" s="40" t="s">
        <v>1700</v>
      </c>
      <c r="P18" s="41">
        <v>1</v>
      </c>
      <c r="Q18" s="41">
        <v>282.35000000000002</v>
      </c>
      <c r="R18" s="41">
        <v>282.35000000000002</v>
      </c>
      <c r="S18" s="41">
        <v>1</v>
      </c>
      <c r="T18" s="41">
        <v>95</v>
      </c>
      <c r="U18" s="67">
        <f t="shared" si="5"/>
        <v>1.0526315789473684</v>
      </c>
      <c r="V18" s="42">
        <v>790</v>
      </c>
      <c r="W18" s="679">
        <v>1</v>
      </c>
      <c r="X18" s="679">
        <v>796.8</v>
      </c>
      <c r="Y18" s="43">
        <f t="shared" si="1"/>
        <v>0.95</v>
      </c>
      <c r="Z18" s="3">
        <f t="shared" si="6"/>
        <v>941.89257028112456</v>
      </c>
      <c r="AA18" s="43">
        <f t="shared" si="7"/>
        <v>18.837851405622494</v>
      </c>
      <c r="AB18" s="40"/>
      <c r="AC18" s="275">
        <v>2</v>
      </c>
      <c r="AD18" s="215"/>
    </row>
    <row r="19" spans="1:30" s="153" customFormat="1" x14ac:dyDescent="0.3">
      <c r="A19" s="40" t="s">
        <v>1039</v>
      </c>
      <c r="B19" s="40" t="s">
        <v>1343</v>
      </c>
      <c r="C19" s="40" t="s">
        <v>1048</v>
      </c>
      <c r="D19" s="40" t="s">
        <v>1047</v>
      </c>
      <c r="E19" s="275"/>
      <c r="F19" s="46" t="s">
        <v>16</v>
      </c>
      <c r="G19" s="41">
        <v>790</v>
      </c>
      <c r="H19" s="152">
        <v>45547</v>
      </c>
      <c r="I19" s="412">
        <v>6</v>
      </c>
      <c r="J19" s="41">
        <v>2</v>
      </c>
      <c r="K19" s="38"/>
      <c r="L19" s="51">
        <f>M19*30</f>
        <v>120</v>
      </c>
      <c r="M19" s="51">
        <f>I19-J19</f>
        <v>4</v>
      </c>
      <c r="N19" s="376" t="str">
        <f t="shared" ca="1" si="0"/>
        <v>Warning</v>
      </c>
      <c r="O19" s="40" t="s">
        <v>1526</v>
      </c>
      <c r="P19" s="41">
        <v>1</v>
      </c>
      <c r="Q19" s="41">
        <v>464.46</v>
      </c>
      <c r="R19" s="41">
        <v>428.46</v>
      </c>
      <c r="S19" s="41">
        <v>1</v>
      </c>
      <c r="T19" s="41">
        <v>97</v>
      </c>
      <c r="U19" s="67">
        <f t="shared" si="5"/>
        <v>1.1175482945153368</v>
      </c>
      <c r="V19" s="42">
        <v>790</v>
      </c>
      <c r="W19" s="363">
        <v>1</v>
      </c>
      <c r="X19" s="363">
        <v>794.6</v>
      </c>
      <c r="Y19" s="43">
        <f t="shared" si="1"/>
        <v>0.89481591525642667</v>
      </c>
      <c r="Z19" s="3">
        <f t="shared" si="6"/>
        <v>889.63575768006172</v>
      </c>
      <c r="AA19" s="43">
        <f t="shared" si="7"/>
        <v>17.792715153601236</v>
      </c>
      <c r="AB19" s="40"/>
      <c r="AC19" s="464">
        <v>2</v>
      </c>
      <c r="AD19" s="215"/>
    </row>
    <row r="20" spans="1:30" s="13" customFormat="1" ht="13.4" customHeight="1" x14ac:dyDescent="0.3">
      <c r="A20" s="277" t="s">
        <v>1040</v>
      </c>
      <c r="B20" s="278" t="s">
        <v>1340</v>
      </c>
      <c r="C20" s="575" t="s">
        <v>2058</v>
      </c>
      <c r="D20" s="155" t="s">
        <v>1050</v>
      </c>
      <c r="E20" s="40"/>
      <c r="F20" s="172" t="s">
        <v>16</v>
      </c>
      <c r="G20" s="193">
        <v>790</v>
      </c>
      <c r="H20" s="279">
        <v>45357</v>
      </c>
      <c r="I20" s="411">
        <v>6</v>
      </c>
      <c r="J20" s="41">
        <v>2</v>
      </c>
      <c r="K20" s="542"/>
      <c r="L20" s="280">
        <f>M20*30</f>
        <v>120</v>
      </c>
      <c r="M20" s="280">
        <f>I20-J20</f>
        <v>4</v>
      </c>
      <c r="N20" s="376" t="str">
        <f t="shared" ca="1" si="0"/>
        <v>Warning</v>
      </c>
      <c r="O20" s="221" t="s">
        <v>1700</v>
      </c>
      <c r="P20" s="541">
        <v>1</v>
      </c>
      <c r="Q20" s="156">
        <v>447.45</v>
      </c>
      <c r="R20" s="156">
        <v>378.91</v>
      </c>
      <c r="S20" s="41">
        <v>1</v>
      </c>
      <c r="T20" s="156">
        <v>97</v>
      </c>
      <c r="U20" s="43">
        <f t="shared" si="5"/>
        <v>1.217409569010621</v>
      </c>
      <c r="V20" s="544">
        <v>790</v>
      </c>
      <c r="W20" s="678">
        <v>1</v>
      </c>
      <c r="X20" s="678">
        <v>801.8</v>
      </c>
      <c r="Y20" s="126">
        <f t="shared" si="1"/>
        <v>0.82141624762543308</v>
      </c>
      <c r="Z20" s="545">
        <f t="shared" si="6"/>
        <v>809.32755752568255</v>
      </c>
      <c r="AA20" s="478">
        <f t="shared" si="7"/>
        <v>16.186551150513651</v>
      </c>
      <c r="AB20" s="547"/>
      <c r="AC20" s="465">
        <v>2</v>
      </c>
      <c r="AD20" s="215"/>
    </row>
    <row r="21" spans="1:30" s="13" customFormat="1" ht="13.4" customHeight="1" x14ac:dyDescent="0.3">
      <c r="A21" s="94" t="s">
        <v>990</v>
      </c>
      <c r="B21" s="69" t="s">
        <v>1537</v>
      </c>
      <c r="C21" s="40" t="s">
        <v>987</v>
      </c>
      <c r="D21" s="40" t="s">
        <v>993</v>
      </c>
      <c r="E21" s="40" t="s">
        <v>991</v>
      </c>
      <c r="F21" s="46" t="s">
        <v>1645</v>
      </c>
      <c r="G21" s="41">
        <v>790</v>
      </c>
      <c r="H21" s="152">
        <v>45357</v>
      </c>
      <c r="I21" s="41">
        <v>12</v>
      </c>
      <c r="J21" s="41">
        <v>2</v>
      </c>
      <c r="K21" s="38"/>
      <c r="L21" s="280">
        <v>300</v>
      </c>
      <c r="M21" s="280">
        <v>10</v>
      </c>
      <c r="N21" s="376" t="str">
        <f t="shared" ca="1" si="0"/>
        <v>Warning</v>
      </c>
      <c r="O21" s="40" t="s">
        <v>1700</v>
      </c>
      <c r="P21" s="41">
        <v>1</v>
      </c>
      <c r="Q21" s="41">
        <v>316.3</v>
      </c>
      <c r="R21" s="41">
        <v>316.3</v>
      </c>
      <c r="S21" s="41">
        <v>1</v>
      </c>
      <c r="T21" s="41">
        <v>99.2</v>
      </c>
      <c r="U21" s="43">
        <f t="shared" si="5"/>
        <v>1.0080645161290323</v>
      </c>
      <c r="V21" s="42">
        <v>790</v>
      </c>
      <c r="W21" s="363">
        <v>1</v>
      </c>
      <c r="X21" s="363">
        <v>813.7</v>
      </c>
      <c r="Y21" s="43">
        <f t="shared" si="1"/>
        <v>0.9920000000000001</v>
      </c>
      <c r="Z21" s="3">
        <f t="shared" si="6"/>
        <v>963.10679611650505</v>
      </c>
      <c r="AA21" s="67">
        <f t="shared" si="7"/>
        <v>19.262135922330103</v>
      </c>
      <c r="AB21" s="40"/>
      <c r="AC21" s="464">
        <v>2</v>
      </c>
      <c r="AD21" s="40"/>
    </row>
    <row r="22" spans="1:30" s="153" customFormat="1" x14ac:dyDescent="0.3">
      <c r="A22" s="40" t="s">
        <v>992</v>
      </c>
      <c r="B22" s="40" t="s">
        <v>1346</v>
      </c>
      <c r="C22" s="40" t="s">
        <v>988</v>
      </c>
      <c r="D22" s="40" t="s">
        <v>994</v>
      </c>
      <c r="E22" s="275" t="s">
        <v>991</v>
      </c>
      <c r="F22" s="46" t="s">
        <v>62</v>
      </c>
      <c r="G22" s="41">
        <v>790</v>
      </c>
      <c r="H22" s="152">
        <v>45357</v>
      </c>
      <c r="I22" s="41">
        <v>12</v>
      </c>
      <c r="J22" s="41">
        <v>2</v>
      </c>
      <c r="K22" s="38"/>
      <c r="L22" s="280">
        <v>300</v>
      </c>
      <c r="M22" s="280">
        <v>10</v>
      </c>
      <c r="N22" s="376" t="str">
        <f t="shared" ca="1" si="0"/>
        <v>Warning</v>
      </c>
      <c r="O22" s="40" t="s">
        <v>1700</v>
      </c>
      <c r="P22" s="41">
        <v>1</v>
      </c>
      <c r="Q22" s="41">
        <v>299.26</v>
      </c>
      <c r="R22" s="41">
        <v>299.26</v>
      </c>
      <c r="S22" s="41">
        <v>1</v>
      </c>
      <c r="T22" s="41">
        <v>99.8</v>
      </c>
      <c r="U22" s="67">
        <f t="shared" si="5"/>
        <v>1.002004008016032</v>
      </c>
      <c r="V22" s="42">
        <v>790</v>
      </c>
      <c r="W22" s="363">
        <v>1</v>
      </c>
      <c r="X22" s="363">
        <v>790.1</v>
      </c>
      <c r="Y22" s="43">
        <f t="shared" si="1"/>
        <v>0.99799999999999989</v>
      </c>
      <c r="Z22" s="3">
        <f t="shared" si="6"/>
        <v>997.8736868750791</v>
      </c>
      <c r="AA22" s="43">
        <f t="shared" si="7"/>
        <v>19.957473737501584</v>
      </c>
      <c r="AB22" s="40"/>
      <c r="AC22" s="464">
        <v>2</v>
      </c>
      <c r="AD22" s="215"/>
    </row>
    <row r="23" spans="1:30" s="13" customFormat="1" ht="13.4" customHeight="1" x14ac:dyDescent="0.3">
      <c r="A23" s="277" t="s">
        <v>995</v>
      </c>
      <c r="B23" s="278" t="s">
        <v>1348</v>
      </c>
      <c r="C23" s="221" t="s">
        <v>989</v>
      </c>
      <c r="D23" s="40" t="s">
        <v>996</v>
      </c>
      <c r="E23" s="40"/>
      <c r="F23" s="172" t="s">
        <v>16</v>
      </c>
      <c r="G23" s="193">
        <v>790</v>
      </c>
      <c r="H23" s="279">
        <v>45453</v>
      </c>
      <c r="I23" s="193">
        <v>6</v>
      </c>
      <c r="J23" s="41">
        <v>2</v>
      </c>
      <c r="K23" s="110"/>
      <c r="L23" s="280">
        <f>M23*30</f>
        <v>120</v>
      </c>
      <c r="M23" s="280">
        <f>I23-J23</f>
        <v>4</v>
      </c>
      <c r="N23" s="376" t="str">
        <f t="shared" ca="1" si="0"/>
        <v>Warning</v>
      </c>
      <c r="O23" s="221" t="s">
        <v>1924</v>
      </c>
      <c r="P23" s="193">
        <v>0.5</v>
      </c>
      <c r="Q23" s="41">
        <v>370.4</v>
      </c>
      <c r="R23" s="41">
        <v>370.4</v>
      </c>
      <c r="S23" s="41">
        <v>1</v>
      </c>
      <c r="T23" s="41">
        <v>96</v>
      </c>
      <c r="U23" s="43">
        <f t="shared" si="5"/>
        <v>0.52083333333333337</v>
      </c>
      <c r="V23" s="223">
        <v>395</v>
      </c>
      <c r="W23" s="678">
        <v>0.5</v>
      </c>
      <c r="X23" s="678">
        <v>400.4</v>
      </c>
      <c r="Y23" s="126">
        <f t="shared" si="1"/>
        <v>0.47999999999999993</v>
      </c>
      <c r="Z23" s="281">
        <f t="shared" si="6"/>
        <v>947.05294705294716</v>
      </c>
      <c r="AA23" s="282">
        <f t="shared" si="7"/>
        <v>18.941058941058944</v>
      </c>
      <c r="AB23" s="221"/>
      <c r="AC23" s="275"/>
      <c r="AD23" s="40"/>
    </row>
    <row r="24" spans="1:30" s="153" customFormat="1" x14ac:dyDescent="0.3">
      <c r="A24" s="40" t="s">
        <v>1111</v>
      </c>
      <c r="B24" s="40" t="s">
        <v>1352</v>
      </c>
      <c r="C24" s="40" t="s">
        <v>1016</v>
      </c>
      <c r="D24" s="40" t="s">
        <v>1056</v>
      </c>
      <c r="E24" s="275"/>
      <c r="F24" s="46" t="s">
        <v>16</v>
      </c>
      <c r="G24" s="41"/>
      <c r="H24" s="152">
        <v>45085</v>
      </c>
      <c r="I24" s="41">
        <v>6</v>
      </c>
      <c r="J24" s="41">
        <v>2</v>
      </c>
      <c r="K24" s="38"/>
      <c r="L24" s="51">
        <f>M24*30</f>
        <v>120</v>
      </c>
      <c r="M24" s="51">
        <f>I24-J24</f>
        <v>4</v>
      </c>
      <c r="N24" s="376" t="str">
        <f t="shared" ca="1" si="0"/>
        <v>Warning</v>
      </c>
      <c r="O24" s="40" t="s">
        <v>1696</v>
      </c>
      <c r="P24" s="41">
        <v>1</v>
      </c>
      <c r="Q24" s="41">
        <v>266.26</v>
      </c>
      <c r="R24" s="41">
        <v>266.26</v>
      </c>
      <c r="S24" s="41">
        <v>1</v>
      </c>
      <c r="T24" s="41">
        <v>98</v>
      </c>
      <c r="U24" s="67">
        <f t="shared" si="5"/>
        <v>1.0204081632653061</v>
      </c>
      <c r="V24" s="42">
        <v>790</v>
      </c>
      <c r="W24" s="363">
        <v>1</v>
      </c>
      <c r="X24" s="363">
        <v>794.1</v>
      </c>
      <c r="Y24" s="43">
        <f t="shared" si="1"/>
        <v>0.98</v>
      </c>
      <c r="Z24" s="3">
        <f t="shared" si="6"/>
        <v>974.94018385593756</v>
      </c>
      <c r="AA24" s="43">
        <f t="shared" si="7"/>
        <v>19.498803677118751</v>
      </c>
      <c r="AB24" s="40"/>
      <c r="AC24" s="464">
        <v>2</v>
      </c>
      <c r="AD24" s="215"/>
    </row>
    <row r="25" spans="1:30" s="153" customFormat="1" x14ac:dyDescent="0.3">
      <c r="A25" s="277" t="s">
        <v>1110</v>
      </c>
      <c r="B25" s="278" t="s">
        <v>1351</v>
      </c>
      <c r="C25" s="221" t="s">
        <v>630</v>
      </c>
      <c r="D25" s="40" t="s">
        <v>533</v>
      </c>
      <c r="E25" s="40" t="s">
        <v>64</v>
      </c>
      <c r="F25" s="172" t="s">
        <v>16</v>
      </c>
      <c r="G25" s="193">
        <v>790</v>
      </c>
      <c r="H25" s="279">
        <v>45601</v>
      </c>
      <c r="I25" s="193">
        <v>6</v>
      </c>
      <c r="J25" s="41">
        <v>2</v>
      </c>
      <c r="K25" s="110"/>
      <c r="L25" s="280">
        <f>M25*30</f>
        <v>120</v>
      </c>
      <c r="M25" s="280">
        <f>I25-J25</f>
        <v>4</v>
      </c>
      <c r="N25" s="376" t="str">
        <f t="shared" ca="1" si="0"/>
        <v/>
      </c>
      <c r="O25" s="221" t="s">
        <v>1697</v>
      </c>
      <c r="P25" s="193">
        <v>5</v>
      </c>
      <c r="Q25" s="41">
        <v>364.39</v>
      </c>
      <c r="R25" s="41">
        <v>364.39</v>
      </c>
      <c r="S25" s="41">
        <v>1</v>
      </c>
      <c r="T25" s="41">
        <v>99.4</v>
      </c>
      <c r="U25" s="43">
        <f t="shared" si="5"/>
        <v>5.0301810865191143</v>
      </c>
      <c r="V25" s="223">
        <v>3950</v>
      </c>
      <c r="W25" s="678" t="s">
        <v>331</v>
      </c>
      <c r="X25" s="678" t="s">
        <v>331</v>
      </c>
      <c r="Y25" s="126" t="e">
        <f t="shared" si="1"/>
        <v>#VALUE!</v>
      </c>
      <c r="Z25" s="281">
        <v>100</v>
      </c>
      <c r="AA25" s="43">
        <f t="shared" si="7"/>
        <v>2</v>
      </c>
      <c r="AB25" s="221"/>
      <c r="AC25" s="464">
        <v>1</v>
      </c>
      <c r="AD25" s="215" t="s">
        <v>1939</v>
      </c>
    </row>
    <row r="26" spans="1:30" s="153" customFormat="1" x14ac:dyDescent="0.3">
      <c r="A26" s="94" t="s">
        <v>984</v>
      </c>
      <c r="B26" s="69" t="s">
        <v>1364</v>
      </c>
      <c r="C26" s="40" t="s">
        <v>985</v>
      </c>
      <c r="D26" s="40" t="s">
        <v>986</v>
      </c>
      <c r="E26" s="40" t="s">
        <v>27</v>
      </c>
      <c r="F26" s="46" t="s">
        <v>16</v>
      </c>
      <c r="G26" s="41">
        <v>790</v>
      </c>
      <c r="H26" s="152">
        <v>45453</v>
      </c>
      <c r="I26" s="41">
        <v>6</v>
      </c>
      <c r="J26" s="41">
        <v>2</v>
      </c>
      <c r="K26" s="38"/>
      <c r="L26" s="280">
        <f>M26*30</f>
        <v>120</v>
      </c>
      <c r="M26" s="280">
        <f>I26-J26</f>
        <v>4</v>
      </c>
      <c r="N26" s="376" t="str">
        <f t="shared" ca="1" si="0"/>
        <v>Warning</v>
      </c>
      <c r="O26" s="40" t="s">
        <v>1924</v>
      </c>
      <c r="P26" s="41">
        <v>1</v>
      </c>
      <c r="Q26" s="41">
        <v>526.58000000000004</v>
      </c>
      <c r="R26" s="41">
        <v>526.58000000000004</v>
      </c>
      <c r="S26" s="41">
        <v>1</v>
      </c>
      <c r="T26" s="41">
        <v>98.62</v>
      </c>
      <c r="U26" s="43">
        <f t="shared" si="5"/>
        <v>1.0139931048468869</v>
      </c>
      <c r="V26" s="42">
        <v>790</v>
      </c>
      <c r="W26" s="363">
        <v>1.01</v>
      </c>
      <c r="X26" s="363">
        <v>794.8</v>
      </c>
      <c r="Y26" s="43">
        <f t="shared" si="1"/>
        <v>0.996062</v>
      </c>
      <c r="Z26" s="3">
        <f>(Y26*1000*0.79*1000)/X26</f>
        <v>990.04652742828398</v>
      </c>
      <c r="AA26" s="282">
        <f t="shared" si="7"/>
        <v>19.800930548565681</v>
      </c>
      <c r="AB26" s="40"/>
      <c r="AC26" s="464">
        <v>1</v>
      </c>
      <c r="AD26" s="215"/>
    </row>
    <row r="27" spans="1:30" s="153" customFormat="1" x14ac:dyDescent="0.3">
      <c r="A27" s="40" t="s">
        <v>1003</v>
      </c>
      <c r="B27" s="40" t="s">
        <v>1353</v>
      </c>
      <c r="C27" s="40" t="s">
        <v>1002</v>
      </c>
      <c r="D27" s="40" t="s">
        <v>1004</v>
      </c>
      <c r="E27" s="275"/>
      <c r="F27" s="46" t="s">
        <v>16</v>
      </c>
      <c r="G27" s="41">
        <v>790</v>
      </c>
      <c r="H27" s="152">
        <v>44746</v>
      </c>
      <c r="I27" s="41">
        <v>6</v>
      </c>
      <c r="J27" s="41">
        <v>2</v>
      </c>
      <c r="K27" s="38"/>
      <c r="L27" s="51">
        <f>M27*30</f>
        <v>120</v>
      </c>
      <c r="M27" s="51">
        <f>I27-J27</f>
        <v>4</v>
      </c>
      <c r="N27" s="376" t="str">
        <f t="shared" ca="1" si="0"/>
        <v>Warning</v>
      </c>
      <c r="O27" s="40" t="s">
        <v>1127</v>
      </c>
      <c r="P27" s="41">
        <v>2.5</v>
      </c>
      <c r="Q27" s="41">
        <v>355.42</v>
      </c>
      <c r="R27" s="41">
        <v>355.42</v>
      </c>
      <c r="S27" s="41">
        <v>1</v>
      </c>
      <c r="T27" s="41">
        <v>98</v>
      </c>
      <c r="U27" s="67">
        <f t="shared" si="5"/>
        <v>2.5510204081632653</v>
      </c>
      <c r="V27" s="42">
        <v>3950</v>
      </c>
      <c r="W27" s="363">
        <v>2.5</v>
      </c>
      <c r="X27" s="363">
        <v>2018.3</v>
      </c>
      <c r="Y27" s="43">
        <f t="shared" si="1"/>
        <v>2.4500000000000002</v>
      </c>
      <c r="Z27" s="3">
        <f>(Y27*1000*0.79*1000)/X27</f>
        <v>958.97537531585988</v>
      </c>
      <c r="AA27" s="43">
        <f t="shared" si="7"/>
        <v>19.179507506317201</v>
      </c>
      <c r="AB27" s="40"/>
      <c r="AC27" s="464">
        <v>1</v>
      </c>
      <c r="AD27" s="215"/>
    </row>
    <row r="28" spans="1:30" s="153" customFormat="1" x14ac:dyDescent="0.3">
      <c r="A28" s="232" t="s">
        <v>1101</v>
      </c>
      <c r="B28" s="232" t="s">
        <v>1334</v>
      </c>
      <c r="C28" s="232" t="s">
        <v>981</v>
      </c>
      <c r="D28" s="232" t="s">
        <v>982</v>
      </c>
      <c r="E28" s="276" t="s">
        <v>32</v>
      </c>
      <c r="F28" s="232" t="s">
        <v>26</v>
      </c>
      <c r="G28" s="41">
        <v>1000</v>
      </c>
      <c r="H28" s="152">
        <v>45601</v>
      </c>
      <c r="I28" s="41">
        <v>1</v>
      </c>
      <c r="J28" s="41">
        <v>1</v>
      </c>
      <c r="K28" s="232"/>
      <c r="L28" s="51">
        <v>30</v>
      </c>
      <c r="M28" s="51">
        <v>1</v>
      </c>
      <c r="N28" s="376" t="str">
        <f t="shared" ca="1" si="0"/>
        <v>Warning</v>
      </c>
      <c r="O28" s="232" t="s">
        <v>1697</v>
      </c>
      <c r="P28" s="41">
        <v>1</v>
      </c>
      <c r="Q28" s="41">
        <v>369.43</v>
      </c>
      <c r="R28" s="41">
        <v>369.43</v>
      </c>
      <c r="S28" s="41">
        <v>1</v>
      </c>
      <c r="T28" s="41">
        <v>96</v>
      </c>
      <c r="U28" s="67">
        <v>1</v>
      </c>
      <c r="V28" s="42">
        <v>1009</v>
      </c>
      <c r="W28" s="363">
        <v>1</v>
      </c>
      <c r="X28" s="363">
        <v>1030.2</v>
      </c>
      <c r="Y28" s="43">
        <f t="shared" si="1"/>
        <v>0.96</v>
      </c>
      <c r="Z28" s="3">
        <f>(Y28*1000*1*1000)/X28</f>
        <v>931.85789167152006</v>
      </c>
      <c r="AA28" s="43">
        <f t="shared" si="7"/>
        <v>18.6371578334304</v>
      </c>
      <c r="AB28" s="40"/>
      <c r="AC28" s="464">
        <v>1</v>
      </c>
      <c r="AD28" s="215"/>
    </row>
    <row r="29" spans="1:30" s="13" customFormat="1" ht="13.4" customHeight="1" x14ac:dyDescent="0.3">
      <c r="A29" s="40" t="s">
        <v>1052</v>
      </c>
      <c r="B29" s="40" t="s">
        <v>1335</v>
      </c>
      <c r="C29" s="40" t="s">
        <v>1043</v>
      </c>
      <c r="D29" s="155" t="s">
        <v>1053</v>
      </c>
      <c r="E29" s="275"/>
      <c r="F29" s="46" t="s">
        <v>16</v>
      </c>
      <c r="G29" s="41">
        <v>790</v>
      </c>
      <c r="H29" s="152">
        <v>45460</v>
      </c>
      <c r="I29" s="412">
        <v>6</v>
      </c>
      <c r="J29" s="41">
        <v>2</v>
      </c>
      <c r="K29" s="228"/>
      <c r="L29" s="280">
        <f>M29*30</f>
        <v>120</v>
      </c>
      <c r="M29" s="280">
        <f>I29-J29</f>
        <v>4</v>
      </c>
      <c r="N29" s="376" t="str">
        <f t="shared" ca="1" si="0"/>
        <v>Warning</v>
      </c>
      <c r="O29" s="40" t="s">
        <v>1700</v>
      </c>
      <c r="P29" s="156">
        <v>1</v>
      </c>
      <c r="Q29" s="156">
        <v>364.43</v>
      </c>
      <c r="R29" s="156">
        <v>364.43</v>
      </c>
      <c r="S29" s="41">
        <v>1</v>
      </c>
      <c r="T29" s="156">
        <v>98</v>
      </c>
      <c r="U29" s="67">
        <f t="shared" ref="U29:U46" si="8">(P29*1000*Q29*100*1000)/(1000*1000*R29*T29)</f>
        <v>1.0204081632653061</v>
      </c>
      <c r="V29" s="157">
        <v>790</v>
      </c>
      <c r="W29" s="363">
        <v>1</v>
      </c>
      <c r="X29" s="363">
        <v>797.1</v>
      </c>
      <c r="Y29" s="43">
        <f t="shared" si="1"/>
        <v>0.98</v>
      </c>
      <c r="Z29" s="229">
        <f t="shared" ref="Z29:Z38" si="9">(Y29*1000*0.79*1000)/X29</f>
        <v>971.27085685610336</v>
      </c>
      <c r="AA29" s="43">
        <f t="shared" si="7"/>
        <v>19.425417137122068</v>
      </c>
      <c r="AB29" s="155"/>
      <c r="AC29" s="465">
        <v>1</v>
      </c>
      <c r="AD29" s="40"/>
    </row>
    <row r="30" spans="1:30" s="158" customFormat="1" ht="13.4" customHeight="1" x14ac:dyDescent="0.3">
      <c r="A30" s="40" t="s">
        <v>1060</v>
      </c>
      <c r="B30" s="40" t="s">
        <v>1358</v>
      </c>
      <c r="C30" s="40" t="s">
        <v>1015</v>
      </c>
      <c r="D30" s="40" t="s">
        <v>1061</v>
      </c>
      <c r="E30" s="275"/>
      <c r="F30" s="46" t="s">
        <v>16</v>
      </c>
      <c r="G30" s="41">
        <v>790</v>
      </c>
      <c r="H30" s="152">
        <v>45357</v>
      </c>
      <c r="I30" s="41">
        <v>12</v>
      </c>
      <c r="J30" s="41">
        <v>2</v>
      </c>
      <c r="K30" s="38"/>
      <c r="L30" s="280">
        <v>300</v>
      </c>
      <c r="M30" s="280">
        <v>10</v>
      </c>
      <c r="N30" s="376" t="str">
        <f t="shared" ca="1" si="0"/>
        <v>Warning</v>
      </c>
      <c r="O30" s="40" t="s">
        <v>1700</v>
      </c>
      <c r="P30" s="41">
        <v>1</v>
      </c>
      <c r="Q30" s="41">
        <v>253.31</v>
      </c>
      <c r="R30" s="41">
        <v>253.31</v>
      </c>
      <c r="S30" s="41">
        <v>1</v>
      </c>
      <c r="T30" s="41">
        <v>97</v>
      </c>
      <c r="U30" s="67">
        <f t="shared" si="8"/>
        <v>1.0309278350515463</v>
      </c>
      <c r="V30" s="42">
        <v>790</v>
      </c>
      <c r="W30" s="363">
        <v>1</v>
      </c>
      <c r="X30" s="363">
        <v>798.8</v>
      </c>
      <c r="Y30" s="43">
        <f t="shared" si="1"/>
        <v>0.97</v>
      </c>
      <c r="Z30" s="3">
        <f t="shared" si="9"/>
        <v>959.3139709564349</v>
      </c>
      <c r="AA30" s="43">
        <f t="shared" si="7"/>
        <v>19.186279419128699</v>
      </c>
      <c r="AB30" s="40"/>
      <c r="AC30" s="464">
        <v>2</v>
      </c>
      <c r="AD30" s="155"/>
    </row>
    <row r="31" spans="1:30" s="158" customFormat="1" ht="13.4" customHeight="1" x14ac:dyDescent="0.3">
      <c r="A31" s="277" t="s">
        <v>663</v>
      </c>
      <c r="B31" s="278" t="s">
        <v>1339</v>
      </c>
      <c r="C31" s="221" t="s">
        <v>664</v>
      </c>
      <c r="D31" s="40" t="s">
        <v>997</v>
      </c>
      <c r="E31" s="40"/>
      <c r="F31" s="172" t="s">
        <v>16</v>
      </c>
      <c r="G31" s="193">
        <v>790</v>
      </c>
      <c r="H31" s="279">
        <v>45386</v>
      </c>
      <c r="I31" s="193">
        <v>12</v>
      </c>
      <c r="J31" s="41">
        <v>2</v>
      </c>
      <c r="K31" s="110"/>
      <c r="L31" s="280">
        <v>300</v>
      </c>
      <c r="M31" s="280">
        <v>10</v>
      </c>
      <c r="N31" s="376"/>
      <c r="O31" s="221" t="s">
        <v>875</v>
      </c>
      <c r="P31" s="193">
        <v>1</v>
      </c>
      <c r="Q31" s="41">
        <v>328.16</v>
      </c>
      <c r="R31" s="41">
        <v>328.16</v>
      </c>
      <c r="S31" s="41">
        <v>1</v>
      </c>
      <c r="T31" s="41">
        <v>98.72</v>
      </c>
      <c r="U31" s="43">
        <f t="shared" si="8"/>
        <v>1.012965964343598</v>
      </c>
      <c r="V31" s="223">
        <v>790</v>
      </c>
      <c r="W31" s="678">
        <v>1</v>
      </c>
      <c r="X31" s="678">
        <v>797.5</v>
      </c>
      <c r="Y31" s="126">
        <f t="shared" si="1"/>
        <v>0.98719999999999997</v>
      </c>
      <c r="Z31" s="281">
        <f t="shared" si="9"/>
        <v>977.91598746081502</v>
      </c>
      <c r="AA31" s="282">
        <f t="shared" si="7"/>
        <v>19.558319749216302</v>
      </c>
      <c r="AB31" s="221"/>
      <c r="AC31" s="275">
        <v>1</v>
      </c>
      <c r="AD31" s="155"/>
    </row>
    <row r="32" spans="1:30" s="158" customFormat="1" ht="13.4" customHeight="1" x14ac:dyDescent="0.3">
      <c r="A32" s="94" t="s">
        <v>1112</v>
      </c>
      <c r="B32" s="69" t="s">
        <v>1365</v>
      </c>
      <c r="C32" s="40" t="s">
        <v>1778</v>
      </c>
      <c r="D32" s="40" t="s">
        <v>538</v>
      </c>
      <c r="E32" s="40" t="s">
        <v>64</v>
      </c>
      <c r="F32" s="46" t="s">
        <v>16</v>
      </c>
      <c r="G32" s="41">
        <v>790</v>
      </c>
      <c r="H32" s="152">
        <v>45188</v>
      </c>
      <c r="I32" s="41">
        <v>12</v>
      </c>
      <c r="J32" s="41">
        <v>2</v>
      </c>
      <c r="K32" s="38"/>
      <c r="L32" s="280">
        <f t="shared" ref="L32:L38" si="10">M32*30</f>
        <v>300</v>
      </c>
      <c r="M32" s="280">
        <f t="shared" ref="M32:M38" si="11">I32-J32</f>
        <v>10</v>
      </c>
      <c r="N32" s="376" t="str">
        <f t="shared" ref="N32:N50" ca="1" si="12">IF(K32="No", "Warning",IF(H32="","",IF(I32="","",IF((H32+L32)&lt;=$D$1, "Warning", ""))))</f>
        <v>Warning</v>
      </c>
      <c r="O32" s="40" t="s">
        <v>1689</v>
      </c>
      <c r="P32" s="41">
        <v>10</v>
      </c>
      <c r="Q32" s="41">
        <v>316.37</v>
      </c>
      <c r="R32" s="41">
        <v>316.37</v>
      </c>
      <c r="S32" s="41">
        <v>1</v>
      </c>
      <c r="T32" s="41">
        <v>99</v>
      </c>
      <c r="U32" s="43">
        <f t="shared" si="8"/>
        <v>10.1010101010101</v>
      </c>
      <c r="V32" s="42">
        <v>7900</v>
      </c>
      <c r="W32" s="363">
        <v>10</v>
      </c>
      <c r="X32" s="363">
        <v>7900</v>
      </c>
      <c r="Y32" s="43">
        <f t="shared" si="1"/>
        <v>9.9</v>
      </c>
      <c r="Z32" s="3">
        <f t="shared" si="9"/>
        <v>990</v>
      </c>
      <c r="AA32" s="67">
        <f t="shared" si="7"/>
        <v>19.8</v>
      </c>
      <c r="AB32" s="40"/>
      <c r="AC32" s="275">
        <v>2</v>
      </c>
      <c r="AD32" s="155"/>
    </row>
    <row r="33" spans="1:30" s="153" customFormat="1" ht="13.5" thickBot="1" x14ac:dyDescent="0.35">
      <c r="A33" s="94" t="s">
        <v>1113</v>
      </c>
      <c r="B33" s="69" t="s">
        <v>1366</v>
      </c>
      <c r="C33" s="40" t="s">
        <v>279</v>
      </c>
      <c r="D33" s="40" t="s">
        <v>539</v>
      </c>
      <c r="E33" s="46" t="s">
        <v>50</v>
      </c>
      <c r="F33" s="46" t="s">
        <v>16</v>
      </c>
      <c r="G33" s="41">
        <v>790</v>
      </c>
      <c r="H33" s="152">
        <v>45085</v>
      </c>
      <c r="I33" s="41">
        <v>12</v>
      </c>
      <c r="J33" s="41">
        <v>2</v>
      </c>
      <c r="K33" s="38"/>
      <c r="L33" s="280">
        <f t="shared" si="10"/>
        <v>300</v>
      </c>
      <c r="M33" s="280">
        <f t="shared" si="11"/>
        <v>10</v>
      </c>
      <c r="N33" s="376" t="str">
        <f t="shared" ca="1" si="12"/>
        <v>Warning</v>
      </c>
      <c r="O33" s="40" t="s">
        <v>1696</v>
      </c>
      <c r="P33" s="41">
        <v>10</v>
      </c>
      <c r="Q33" s="41">
        <v>313.35000000000002</v>
      </c>
      <c r="R33" s="41">
        <v>313.35000000000002</v>
      </c>
      <c r="S33" s="41">
        <v>1</v>
      </c>
      <c r="T33" s="41">
        <v>99.6</v>
      </c>
      <c r="U33" s="43">
        <f t="shared" si="8"/>
        <v>10.040160642570282</v>
      </c>
      <c r="V33" s="42">
        <v>7900</v>
      </c>
      <c r="W33" s="679">
        <v>10</v>
      </c>
      <c r="X33" s="679">
        <v>7847.7</v>
      </c>
      <c r="Y33" s="43">
        <f t="shared" si="1"/>
        <v>9.9599999999999991</v>
      </c>
      <c r="Z33" s="3">
        <f t="shared" si="9"/>
        <v>1002.6377155090025</v>
      </c>
      <c r="AA33" s="67">
        <f t="shared" si="7"/>
        <v>20.052754310180052</v>
      </c>
      <c r="AB33" s="40"/>
      <c r="AC33" s="275">
        <v>2</v>
      </c>
      <c r="AD33" s="215"/>
    </row>
    <row r="34" spans="1:30" s="153" customFormat="1" x14ac:dyDescent="0.3">
      <c r="A34" s="40" t="s">
        <v>1006</v>
      </c>
      <c r="B34" s="813" t="s">
        <v>1337</v>
      </c>
      <c r="C34" s="813" t="s">
        <v>60</v>
      </c>
      <c r="D34" s="813" t="s">
        <v>63</v>
      </c>
      <c r="E34" s="820" t="s">
        <v>64</v>
      </c>
      <c r="F34" s="823" t="s">
        <v>16</v>
      </c>
      <c r="G34" s="824">
        <v>790</v>
      </c>
      <c r="H34" s="811">
        <v>45490</v>
      </c>
      <c r="I34" s="824">
        <v>6</v>
      </c>
      <c r="J34" s="824">
        <v>2</v>
      </c>
      <c r="K34" s="825"/>
      <c r="L34" s="826">
        <f t="shared" si="10"/>
        <v>120</v>
      </c>
      <c r="M34" s="826">
        <f t="shared" si="11"/>
        <v>4</v>
      </c>
      <c r="N34" s="827" t="str">
        <f t="shared" ca="1" si="12"/>
        <v>Warning</v>
      </c>
      <c r="O34" s="813" t="s">
        <v>1700</v>
      </c>
      <c r="P34" s="824">
        <v>1</v>
      </c>
      <c r="Q34" s="824">
        <v>752</v>
      </c>
      <c r="R34" s="824">
        <v>752</v>
      </c>
      <c r="S34" s="824">
        <v>1</v>
      </c>
      <c r="T34" s="824">
        <v>98</v>
      </c>
      <c r="U34" s="828">
        <f t="shared" si="8"/>
        <v>1.0204081632653061</v>
      </c>
      <c r="V34" s="774">
        <v>790</v>
      </c>
      <c r="W34" s="363">
        <v>1</v>
      </c>
      <c r="X34" s="363">
        <v>793.2</v>
      </c>
      <c r="Y34" s="43">
        <f t="shared" si="1"/>
        <v>0.98</v>
      </c>
      <c r="Z34" s="3">
        <f t="shared" si="9"/>
        <v>976.04639435199192</v>
      </c>
      <c r="AA34" s="43">
        <f t="shared" si="7"/>
        <v>19.520927887039839</v>
      </c>
      <c r="AB34" s="40"/>
      <c r="AC34" s="464">
        <v>1</v>
      </c>
      <c r="AD34" s="215"/>
    </row>
    <row r="35" spans="1:30" s="153" customFormat="1" x14ac:dyDescent="0.3">
      <c r="A35" s="277" t="s">
        <v>662</v>
      </c>
      <c r="B35" s="278" t="s">
        <v>1338</v>
      </c>
      <c r="C35" s="221" t="s">
        <v>59</v>
      </c>
      <c r="D35" s="40" t="s">
        <v>108</v>
      </c>
      <c r="E35" s="40" t="s">
        <v>64</v>
      </c>
      <c r="F35" s="172" t="s">
        <v>327</v>
      </c>
      <c r="G35" s="193">
        <v>790</v>
      </c>
      <c r="H35" s="279">
        <v>45041</v>
      </c>
      <c r="I35" s="193">
        <v>6</v>
      </c>
      <c r="J35" s="41">
        <v>2</v>
      </c>
      <c r="K35" s="110"/>
      <c r="L35" s="280">
        <f t="shared" si="10"/>
        <v>120</v>
      </c>
      <c r="M35" s="280">
        <f t="shared" si="11"/>
        <v>4</v>
      </c>
      <c r="N35" s="376" t="str">
        <f t="shared" ca="1" si="12"/>
        <v>Warning</v>
      </c>
      <c r="O35" s="221" t="s">
        <v>1689</v>
      </c>
      <c r="P35" s="193">
        <v>1</v>
      </c>
      <c r="Q35" s="41">
        <v>427.4</v>
      </c>
      <c r="R35" s="41">
        <v>427.4</v>
      </c>
      <c r="S35" s="41">
        <v>1</v>
      </c>
      <c r="T35" s="41">
        <v>98.24</v>
      </c>
      <c r="U35" s="43">
        <f t="shared" si="8"/>
        <v>1.0179153094462541</v>
      </c>
      <c r="V35" s="223">
        <v>790</v>
      </c>
      <c r="W35" s="678">
        <v>1</v>
      </c>
      <c r="X35" s="678">
        <v>793.3</v>
      </c>
      <c r="Y35" s="126">
        <f t="shared" si="1"/>
        <v>0.98239999999999994</v>
      </c>
      <c r="Z35" s="281">
        <f t="shared" si="9"/>
        <v>978.31337451153411</v>
      </c>
      <c r="AA35" s="43">
        <f t="shared" si="7"/>
        <v>19.566267490230683</v>
      </c>
      <c r="AB35" s="221"/>
      <c r="AC35" s="275">
        <v>1</v>
      </c>
      <c r="AD35" s="215"/>
    </row>
    <row r="36" spans="1:30" s="153" customFormat="1" x14ac:dyDescent="0.3">
      <c r="A36" s="94" t="s">
        <v>1008</v>
      </c>
      <c r="B36" s="69" t="s">
        <v>1357</v>
      </c>
      <c r="C36" s="40" t="s">
        <v>66</v>
      </c>
      <c r="D36" s="40" t="s">
        <v>74</v>
      </c>
      <c r="E36" s="40" t="s">
        <v>64</v>
      </c>
      <c r="F36" s="46" t="s">
        <v>1566</v>
      </c>
      <c r="G36" s="41">
        <v>790</v>
      </c>
      <c r="H36" s="152">
        <v>45490</v>
      </c>
      <c r="I36" s="41">
        <v>12</v>
      </c>
      <c r="J36" s="41">
        <v>2</v>
      </c>
      <c r="K36" s="38"/>
      <c r="L36" s="51">
        <f t="shared" si="10"/>
        <v>300</v>
      </c>
      <c r="M36" s="51">
        <f t="shared" si="11"/>
        <v>10</v>
      </c>
      <c r="N36" s="376" t="str">
        <f t="shared" ca="1" si="12"/>
        <v/>
      </c>
      <c r="O36" s="40" t="s">
        <v>1700</v>
      </c>
      <c r="P36" s="41">
        <v>5</v>
      </c>
      <c r="Q36" s="41">
        <v>257.3</v>
      </c>
      <c r="R36" s="41">
        <v>257.3</v>
      </c>
      <c r="S36" s="41">
        <v>1</v>
      </c>
      <c r="T36" s="41">
        <v>98</v>
      </c>
      <c r="U36" s="43">
        <f t="shared" si="8"/>
        <v>5.1020408163265305</v>
      </c>
      <c r="V36" s="42">
        <v>3950</v>
      </c>
      <c r="W36" s="363">
        <v>10</v>
      </c>
      <c r="X36" s="363">
        <v>7910.8</v>
      </c>
      <c r="Y36" s="43">
        <f t="shared" si="1"/>
        <v>9.8000000000000007</v>
      </c>
      <c r="Z36" s="3">
        <f t="shared" si="9"/>
        <v>978.66208221671639</v>
      </c>
      <c r="AA36" s="67">
        <f t="shared" si="7"/>
        <v>19.573241644334328</v>
      </c>
      <c r="AB36" s="40"/>
      <c r="AC36" s="464">
        <v>2</v>
      </c>
      <c r="AD36" s="215"/>
    </row>
    <row r="37" spans="1:30" s="153" customFormat="1" x14ac:dyDescent="0.3">
      <c r="A37" s="40" t="s">
        <v>1062</v>
      </c>
      <c r="B37" s="40" t="s">
        <v>1359</v>
      </c>
      <c r="C37" s="40" t="s">
        <v>615</v>
      </c>
      <c r="D37" s="40" t="s">
        <v>616</v>
      </c>
      <c r="E37" s="275" t="s">
        <v>64</v>
      </c>
      <c r="F37" s="46" t="s">
        <v>16</v>
      </c>
      <c r="G37" s="41">
        <v>790</v>
      </c>
      <c r="H37" s="152">
        <v>45601</v>
      </c>
      <c r="I37" s="41">
        <v>6</v>
      </c>
      <c r="J37" s="41">
        <v>2</v>
      </c>
      <c r="K37" s="38"/>
      <c r="L37" s="51">
        <f t="shared" si="10"/>
        <v>120</v>
      </c>
      <c r="M37" s="51">
        <f t="shared" si="11"/>
        <v>4</v>
      </c>
      <c r="N37" s="376" t="str">
        <f t="shared" ca="1" si="12"/>
        <v/>
      </c>
      <c r="O37" s="40" t="s">
        <v>1697</v>
      </c>
      <c r="P37" s="41">
        <v>0.5</v>
      </c>
      <c r="Q37" s="41">
        <v>450.47</v>
      </c>
      <c r="R37" s="41">
        <v>450.47</v>
      </c>
      <c r="S37" s="41">
        <v>1</v>
      </c>
      <c r="T37" s="41">
        <v>90</v>
      </c>
      <c r="U37" s="67">
        <f t="shared" si="8"/>
        <v>0.55555555555555558</v>
      </c>
      <c r="V37" s="214">
        <v>790</v>
      </c>
      <c r="W37" s="363">
        <v>0.5</v>
      </c>
      <c r="X37" s="363">
        <v>800.9</v>
      </c>
      <c r="Y37" s="43">
        <f t="shared" si="1"/>
        <v>0.45</v>
      </c>
      <c r="Z37" s="3">
        <f t="shared" si="9"/>
        <v>443.87563990510677</v>
      </c>
      <c r="AA37" s="43">
        <f t="shared" si="7"/>
        <v>8.8775127981021349</v>
      </c>
      <c r="AB37" s="40"/>
      <c r="AC37" s="464">
        <v>1</v>
      </c>
      <c r="AD37" s="215"/>
    </row>
    <row r="38" spans="1:30" s="13" customFormat="1" ht="13.4" customHeight="1" x14ac:dyDescent="0.3">
      <c r="A38" s="294" t="s">
        <v>838</v>
      </c>
      <c r="B38" s="295" t="s">
        <v>1305</v>
      </c>
      <c r="C38" s="296" t="s">
        <v>837</v>
      </c>
      <c r="D38" s="232" t="s">
        <v>516</v>
      </c>
      <c r="E38" s="232" t="s">
        <v>79</v>
      </c>
      <c r="F38" s="172" t="s">
        <v>16</v>
      </c>
      <c r="G38" s="193">
        <v>790</v>
      </c>
      <c r="H38" s="279">
        <v>45685</v>
      </c>
      <c r="I38" s="193">
        <v>12</v>
      </c>
      <c r="J38" s="41">
        <v>2</v>
      </c>
      <c r="K38" s="296"/>
      <c r="L38" s="280">
        <f t="shared" si="10"/>
        <v>300</v>
      </c>
      <c r="M38" s="280">
        <f t="shared" si="11"/>
        <v>10</v>
      </c>
      <c r="N38" s="376" t="str">
        <f t="shared" ca="1" si="12"/>
        <v/>
      </c>
      <c r="O38" s="296" t="s">
        <v>1540</v>
      </c>
      <c r="P38" s="193">
        <v>1</v>
      </c>
      <c r="Q38" s="41">
        <v>155.19</v>
      </c>
      <c r="R38" s="41">
        <v>155.19</v>
      </c>
      <c r="S38" s="41">
        <v>1</v>
      </c>
      <c r="T38" s="41">
        <v>99.8</v>
      </c>
      <c r="U38" s="43">
        <f t="shared" si="8"/>
        <v>1.002004008016032</v>
      </c>
      <c r="V38" s="223">
        <v>790</v>
      </c>
      <c r="W38" s="678">
        <v>10</v>
      </c>
      <c r="X38" s="678">
        <v>7897.2</v>
      </c>
      <c r="Y38" s="126">
        <f t="shared" si="1"/>
        <v>9.98</v>
      </c>
      <c r="Z38" s="3">
        <f t="shared" si="9"/>
        <v>998.35384693309038</v>
      </c>
      <c r="AA38" s="282">
        <f t="shared" si="7"/>
        <v>19.967076938661808</v>
      </c>
      <c r="AB38" s="221">
        <v>1</v>
      </c>
      <c r="AC38" s="464"/>
      <c r="AD38" s="40" t="s">
        <v>1939</v>
      </c>
    </row>
    <row r="39" spans="1:30" s="13" customFormat="1" ht="13.4" customHeight="1" x14ac:dyDescent="0.3">
      <c r="A39" s="297" t="s">
        <v>1009</v>
      </c>
      <c r="B39" s="298" t="s">
        <v>1312</v>
      </c>
      <c r="C39" s="232" t="s">
        <v>523</v>
      </c>
      <c r="D39" s="232" t="s">
        <v>524</v>
      </c>
      <c r="E39" s="232" t="s">
        <v>95</v>
      </c>
      <c r="F39" s="46" t="s">
        <v>16</v>
      </c>
      <c r="G39" s="41">
        <v>790</v>
      </c>
      <c r="H39" s="279">
        <v>45671</v>
      </c>
      <c r="I39" s="41">
        <v>12</v>
      </c>
      <c r="J39" s="41">
        <v>2</v>
      </c>
      <c r="K39" s="38"/>
      <c r="L39" s="51">
        <v>300</v>
      </c>
      <c r="M39" s="51">
        <v>10</v>
      </c>
      <c r="N39" s="376" t="str">
        <f t="shared" ca="1" si="12"/>
        <v/>
      </c>
      <c r="O39" s="232" t="s">
        <v>1689</v>
      </c>
      <c r="P39" s="41">
        <v>5</v>
      </c>
      <c r="Q39" s="41">
        <v>409.33</v>
      </c>
      <c r="R39" s="41">
        <v>328.42</v>
      </c>
      <c r="S39" s="41">
        <v>1</v>
      </c>
      <c r="T39" s="41">
        <v>98</v>
      </c>
      <c r="U39" s="43">
        <f t="shared" si="8"/>
        <v>6.3589865639940895</v>
      </c>
      <c r="V39" s="42">
        <v>3950</v>
      </c>
      <c r="W39" s="363">
        <v>0.5</v>
      </c>
      <c r="X39" s="363">
        <v>717.3</v>
      </c>
      <c r="Y39" s="43">
        <f t="shared" si="1"/>
        <v>0.39314440671340972</v>
      </c>
      <c r="Z39" s="3">
        <f>(Y39*1000*0.79*1000)/X39</f>
        <v>432.99049394060188</v>
      </c>
      <c r="AA39" s="67">
        <f t="shared" si="7"/>
        <v>8.6598098788120375</v>
      </c>
      <c r="AB39" s="40">
        <v>1</v>
      </c>
      <c r="AC39" s="464"/>
      <c r="AD39" s="40" t="s">
        <v>2074</v>
      </c>
    </row>
    <row r="40" spans="1:30" s="13" customFormat="1" ht="13.4" customHeight="1" x14ac:dyDescent="0.3">
      <c r="A40" s="232" t="s">
        <v>1103</v>
      </c>
      <c r="B40" s="232" t="s">
        <v>1315</v>
      </c>
      <c r="C40" s="232" t="s">
        <v>70</v>
      </c>
      <c r="D40" s="232" t="s">
        <v>526</v>
      </c>
      <c r="E40" s="293" t="s">
        <v>71</v>
      </c>
      <c r="F40" s="46" t="s">
        <v>16</v>
      </c>
      <c r="G40" s="41">
        <v>790</v>
      </c>
      <c r="H40" s="152">
        <v>45685</v>
      </c>
      <c r="I40" s="41">
        <v>12</v>
      </c>
      <c r="J40" s="41">
        <v>2</v>
      </c>
      <c r="K40" s="232"/>
      <c r="L40" s="51">
        <f t="shared" ref="L40:L62" si="13">M40*30</f>
        <v>300</v>
      </c>
      <c r="M40" s="51">
        <f t="shared" ref="M40:M62" si="14">I40-J40</f>
        <v>10</v>
      </c>
      <c r="N40" s="376" t="str">
        <f t="shared" ca="1" si="12"/>
        <v/>
      </c>
      <c r="O40" s="232" t="s">
        <v>1540</v>
      </c>
      <c r="P40" s="41">
        <v>5</v>
      </c>
      <c r="Q40" s="41">
        <v>396.49</v>
      </c>
      <c r="R40" s="41">
        <v>396.49</v>
      </c>
      <c r="S40" s="41">
        <v>1</v>
      </c>
      <c r="T40" s="41">
        <v>98.2</v>
      </c>
      <c r="U40" s="67">
        <f t="shared" si="8"/>
        <v>5.0916496945010179</v>
      </c>
      <c r="V40" s="42">
        <v>3950</v>
      </c>
      <c r="W40" s="363">
        <v>1</v>
      </c>
      <c r="X40" s="363">
        <v>792</v>
      </c>
      <c r="Y40" s="43">
        <f t="shared" si="1"/>
        <v>0.98199999999999998</v>
      </c>
      <c r="Z40" s="3">
        <f>(Y40*1000*0.79*1000)/X40</f>
        <v>979.52020202020219</v>
      </c>
      <c r="AA40" s="43">
        <f t="shared" si="7"/>
        <v>19.590404040404046</v>
      </c>
      <c r="AB40" s="40">
        <v>1</v>
      </c>
      <c r="AC40" s="464"/>
      <c r="AD40" s="40"/>
    </row>
    <row r="41" spans="1:30" s="13" customFormat="1" ht="13.4" customHeight="1" x14ac:dyDescent="0.3">
      <c r="A41" s="294" t="s">
        <v>920</v>
      </c>
      <c r="B41" s="295" t="s">
        <v>1316</v>
      </c>
      <c r="C41" s="296" t="s">
        <v>96</v>
      </c>
      <c r="D41" s="232" t="s">
        <v>228</v>
      </c>
      <c r="E41" s="232" t="s">
        <v>95</v>
      </c>
      <c r="F41" s="172" t="s">
        <v>16</v>
      </c>
      <c r="G41" s="193">
        <v>790</v>
      </c>
      <c r="H41" s="279">
        <v>45055</v>
      </c>
      <c r="I41" s="193">
        <v>12</v>
      </c>
      <c r="J41" s="41">
        <v>2</v>
      </c>
      <c r="K41" s="296"/>
      <c r="L41" s="280">
        <f t="shared" si="13"/>
        <v>300</v>
      </c>
      <c r="M41" s="280">
        <f t="shared" si="14"/>
        <v>10</v>
      </c>
      <c r="N41" s="376" t="str">
        <f t="shared" ca="1" si="12"/>
        <v>Warning</v>
      </c>
      <c r="O41" s="377"/>
      <c r="P41" s="377" t="str">
        <f>IF(M41="No", "Warning",IF(J41="","",IF(K41="","",IF((J41+N41)&lt;=$D$1, "Warning", ""))))</f>
        <v/>
      </c>
      <c r="Q41" s="376" t="str">
        <f ca="1">IF(N41="No", "Warning",IF(K41="","",IF(L41="","",IF((K41+O41)&lt;=$D$1, "Warning", ""))))</f>
        <v/>
      </c>
      <c r="R41" s="376" t="e">
        <f ca="1">IF(O41="No", "Warning",IF(L41="","",IF(M41="","",IF((L41+P41)&lt;=$D$1, "Warning", ""))))</f>
        <v>#VALUE!</v>
      </c>
      <c r="S41" s="376" t="e">
        <f ca="1">IF(P41="No", "Warning",IF(M41="","",IF(N41="","",IF((M41+Q41)&lt;=$D$1, "Warning", ""))))</f>
        <v>#VALUE!</v>
      </c>
      <c r="T41" s="376" t="str">
        <f ca="1">IF(Q41="No", "Warning",IF(N41="","",IF(O41="","",IF((N41+R41)&lt;=$D$1, "Warning", ""))))</f>
        <v/>
      </c>
      <c r="U41" s="43" t="e">
        <f t="shared" ca="1" si="8"/>
        <v>#VALUE!</v>
      </c>
      <c r="V41" s="223">
        <v>7900</v>
      </c>
      <c r="W41" s="680" t="s">
        <v>331</v>
      </c>
      <c r="X41" s="680" t="s">
        <v>331</v>
      </c>
      <c r="Y41" s="126" t="s">
        <v>331</v>
      </c>
      <c r="Z41" s="281">
        <v>100</v>
      </c>
      <c r="AA41" s="282">
        <f t="shared" si="7"/>
        <v>2</v>
      </c>
      <c r="AB41" s="221">
        <v>1</v>
      </c>
      <c r="AC41" s="464"/>
      <c r="AD41" s="40"/>
    </row>
    <row r="42" spans="1:30" s="153" customFormat="1" x14ac:dyDescent="0.3">
      <c r="A42" s="297" t="s">
        <v>1104</v>
      </c>
      <c r="B42" s="298" t="s">
        <v>1317</v>
      </c>
      <c r="C42" s="232" t="s">
        <v>270</v>
      </c>
      <c r="D42" s="232" t="s">
        <v>272</v>
      </c>
      <c r="E42" s="232" t="s">
        <v>271</v>
      </c>
      <c r="F42" s="46" t="s">
        <v>16</v>
      </c>
      <c r="G42" s="41">
        <v>790</v>
      </c>
      <c r="H42" s="279">
        <v>45302</v>
      </c>
      <c r="I42" s="41">
        <v>12</v>
      </c>
      <c r="J42" s="41">
        <v>2</v>
      </c>
      <c r="K42" s="232"/>
      <c r="L42" s="51">
        <f t="shared" si="13"/>
        <v>300</v>
      </c>
      <c r="M42" s="51">
        <f t="shared" si="14"/>
        <v>10</v>
      </c>
      <c r="N42" s="376" t="str">
        <f t="shared" ca="1" si="12"/>
        <v>Warning</v>
      </c>
      <c r="O42" s="232" t="s">
        <v>1690</v>
      </c>
      <c r="P42" s="41">
        <v>1</v>
      </c>
      <c r="Q42" s="41">
        <v>300.17</v>
      </c>
      <c r="R42" s="41">
        <v>300.17</v>
      </c>
      <c r="S42" s="41">
        <v>1</v>
      </c>
      <c r="T42" s="41">
        <v>98</v>
      </c>
      <c r="U42" s="43">
        <f t="shared" si="8"/>
        <v>1.0204081632653061</v>
      </c>
      <c r="V42" s="42">
        <v>790</v>
      </c>
      <c r="W42" s="679">
        <v>1.02</v>
      </c>
      <c r="X42" s="679">
        <v>790</v>
      </c>
      <c r="Y42" s="43">
        <f t="shared" ref="Y42:Y72" si="15">(W42*T42*R42*S42)/(100*Q42)</f>
        <v>0.99960000000000016</v>
      </c>
      <c r="Z42" s="3">
        <f>(Y42*1000*0.79*1000)/X42</f>
        <v>999.60000000000025</v>
      </c>
      <c r="AA42" s="67">
        <f t="shared" si="7"/>
        <v>19.992000000000008</v>
      </c>
      <c r="AB42" s="40">
        <v>1</v>
      </c>
      <c r="AC42" s="275"/>
      <c r="AD42" s="215"/>
    </row>
    <row r="43" spans="1:30" s="13" customFormat="1" x14ac:dyDescent="0.3">
      <c r="A43" s="232" t="s">
        <v>1105</v>
      </c>
      <c r="B43" s="232" t="s">
        <v>1318</v>
      </c>
      <c r="C43" s="232" t="s">
        <v>233</v>
      </c>
      <c r="D43" s="299" t="s">
        <v>525</v>
      </c>
      <c r="E43" s="293" t="s">
        <v>172</v>
      </c>
      <c r="F43" s="300" t="s">
        <v>16</v>
      </c>
      <c r="G43" s="41">
        <v>790</v>
      </c>
      <c r="H43" s="279">
        <v>45302</v>
      </c>
      <c r="I43" s="541">
        <v>12</v>
      </c>
      <c r="J43" s="41">
        <v>2</v>
      </c>
      <c r="K43" s="543"/>
      <c r="L43" s="477">
        <f t="shared" si="13"/>
        <v>300</v>
      </c>
      <c r="M43" s="477">
        <f t="shared" si="14"/>
        <v>10</v>
      </c>
      <c r="N43" s="376" t="str">
        <f t="shared" ca="1" si="12"/>
        <v>Warning</v>
      </c>
      <c r="O43" s="232" t="s">
        <v>1690</v>
      </c>
      <c r="P43" s="156">
        <v>1</v>
      </c>
      <c r="Q43" s="156">
        <v>454</v>
      </c>
      <c r="R43" s="156">
        <v>454</v>
      </c>
      <c r="S43" s="41">
        <v>1</v>
      </c>
      <c r="T43" s="156">
        <v>98.48</v>
      </c>
      <c r="U43" s="67">
        <f t="shared" si="8"/>
        <v>1.0154346060113728</v>
      </c>
      <c r="V43" s="157">
        <v>790</v>
      </c>
      <c r="W43" s="363">
        <v>5</v>
      </c>
      <c r="X43" s="363">
        <v>3885.6</v>
      </c>
      <c r="Y43" s="43">
        <f t="shared" si="15"/>
        <v>4.9240000000000004</v>
      </c>
      <c r="Z43" s="229">
        <f>(Y43*1000*0.79*1000)/X43</f>
        <v>1001.1220918262302</v>
      </c>
      <c r="AA43" s="283">
        <f t="shared" si="7"/>
        <v>20.022441836524603</v>
      </c>
      <c r="AB43" s="155">
        <v>1</v>
      </c>
      <c r="AC43" s="465"/>
      <c r="AD43" s="40"/>
    </row>
    <row r="44" spans="1:30" s="13" customFormat="1" ht="13.4" customHeight="1" x14ac:dyDescent="0.3">
      <c r="A44" s="294" t="s">
        <v>966</v>
      </c>
      <c r="B44" s="295" t="s">
        <v>1319</v>
      </c>
      <c r="C44" s="296" t="s">
        <v>472</v>
      </c>
      <c r="D44" s="232" t="s">
        <v>471</v>
      </c>
      <c r="E44" s="232" t="s">
        <v>95</v>
      </c>
      <c r="F44" s="172" t="s">
        <v>16</v>
      </c>
      <c r="G44" s="193">
        <v>790</v>
      </c>
      <c r="H44" s="279">
        <v>45685</v>
      </c>
      <c r="I44" s="193">
        <v>12</v>
      </c>
      <c r="J44" s="41">
        <v>2</v>
      </c>
      <c r="K44" s="296"/>
      <c r="L44" s="280">
        <f t="shared" si="13"/>
        <v>300</v>
      </c>
      <c r="M44" s="280">
        <f t="shared" si="14"/>
        <v>10</v>
      </c>
      <c r="N44" s="376" t="str">
        <f t="shared" ca="1" si="12"/>
        <v/>
      </c>
      <c r="O44" s="296" t="s">
        <v>1540</v>
      </c>
      <c r="P44" s="193">
        <v>5</v>
      </c>
      <c r="Q44" s="41">
        <v>314.36</v>
      </c>
      <c r="R44" s="41">
        <v>314.36</v>
      </c>
      <c r="S44" s="41">
        <v>1</v>
      </c>
      <c r="T44" s="41">
        <v>98</v>
      </c>
      <c r="U44" s="43">
        <f t="shared" si="8"/>
        <v>5.1020408163265305</v>
      </c>
      <c r="V44" s="223">
        <v>3950</v>
      </c>
      <c r="W44" s="678">
        <v>1</v>
      </c>
      <c r="X44" s="678">
        <v>799.4</v>
      </c>
      <c r="Y44" s="43">
        <f t="shared" si="15"/>
        <v>0.98000000000000009</v>
      </c>
      <c r="Z44" s="229">
        <f>(Y44*1000*0.79*1000)/X44</f>
        <v>968.47635726795113</v>
      </c>
      <c r="AA44" s="282">
        <f t="shared" si="7"/>
        <v>19.369527145359022</v>
      </c>
      <c r="AB44" s="221">
        <v>1</v>
      </c>
      <c r="AC44" s="464"/>
      <c r="AD44" s="40"/>
    </row>
    <row r="45" spans="1:30" s="153" customFormat="1" x14ac:dyDescent="0.3">
      <c r="A45" s="297" t="s">
        <v>967</v>
      </c>
      <c r="B45" s="298" t="s">
        <v>1320</v>
      </c>
      <c r="C45" s="232" t="s">
        <v>105</v>
      </c>
      <c r="D45" s="232" t="s">
        <v>527</v>
      </c>
      <c r="E45" s="232" t="s">
        <v>151</v>
      </c>
      <c r="F45" s="46" t="s">
        <v>16</v>
      </c>
      <c r="G45" s="41">
        <v>790</v>
      </c>
      <c r="H45" s="152">
        <v>45302</v>
      </c>
      <c r="I45" s="41">
        <v>12</v>
      </c>
      <c r="J45" s="41">
        <v>2</v>
      </c>
      <c r="K45" s="232"/>
      <c r="L45" s="51">
        <f t="shared" si="13"/>
        <v>300</v>
      </c>
      <c r="M45" s="51">
        <f t="shared" si="14"/>
        <v>10</v>
      </c>
      <c r="N45" s="376" t="str">
        <f t="shared" ca="1" si="12"/>
        <v>Warning</v>
      </c>
      <c r="O45" s="232" t="s">
        <v>1938</v>
      </c>
      <c r="P45" s="41">
        <v>1</v>
      </c>
      <c r="Q45" s="41">
        <v>335.77</v>
      </c>
      <c r="R45" s="41">
        <v>335.77</v>
      </c>
      <c r="S45" s="41">
        <v>1</v>
      </c>
      <c r="T45" s="41">
        <v>98</v>
      </c>
      <c r="U45" s="43">
        <f t="shared" si="8"/>
        <v>1.0204081632653061</v>
      </c>
      <c r="V45" s="42">
        <v>790</v>
      </c>
      <c r="W45" s="363">
        <v>1</v>
      </c>
      <c r="X45" s="363">
        <v>774</v>
      </c>
      <c r="Y45" s="43">
        <f t="shared" si="15"/>
        <v>0.98</v>
      </c>
      <c r="Z45" s="3">
        <f>T45*1000/100</f>
        <v>980</v>
      </c>
      <c r="AA45" s="67">
        <f t="shared" si="7"/>
        <v>19.600000000000001</v>
      </c>
      <c r="AB45" s="40">
        <v>1</v>
      </c>
      <c r="AC45" s="464"/>
      <c r="AD45" s="215"/>
    </row>
    <row r="46" spans="1:30" s="153" customFormat="1" x14ac:dyDescent="0.3">
      <c r="A46" s="297" t="s">
        <v>1106</v>
      </c>
      <c r="B46" s="298" t="s">
        <v>1321</v>
      </c>
      <c r="C46" s="232" t="s">
        <v>94</v>
      </c>
      <c r="D46" s="232" t="s">
        <v>528</v>
      </c>
      <c r="E46" s="232" t="s">
        <v>93</v>
      </c>
      <c r="F46" s="46" t="s">
        <v>16</v>
      </c>
      <c r="G46" s="41">
        <v>790</v>
      </c>
      <c r="H46" s="152">
        <v>45299</v>
      </c>
      <c r="I46" s="41">
        <v>12</v>
      </c>
      <c r="J46" s="41">
        <v>2</v>
      </c>
      <c r="K46" s="232"/>
      <c r="L46" s="51">
        <f t="shared" si="13"/>
        <v>300</v>
      </c>
      <c r="M46" s="51">
        <f t="shared" si="14"/>
        <v>10</v>
      </c>
      <c r="N46" s="376" t="str">
        <f t="shared" ca="1" si="12"/>
        <v>Warning</v>
      </c>
      <c r="O46" s="232" t="s">
        <v>1743</v>
      </c>
      <c r="P46" s="41">
        <v>10</v>
      </c>
      <c r="Q46" s="41">
        <v>256.37</v>
      </c>
      <c r="R46" s="41">
        <v>256.37</v>
      </c>
      <c r="S46" s="41">
        <v>1</v>
      </c>
      <c r="T46" s="41">
        <v>98</v>
      </c>
      <c r="U46" s="43">
        <f t="shared" si="8"/>
        <v>10.204081632653061</v>
      </c>
      <c r="V46" s="42">
        <v>7900</v>
      </c>
      <c r="W46" s="363">
        <v>1</v>
      </c>
      <c r="X46" s="363">
        <v>786.6</v>
      </c>
      <c r="Y46" s="43">
        <f t="shared" si="15"/>
        <v>0.98000000000000009</v>
      </c>
      <c r="Z46" s="3">
        <f>T46*1000/100</f>
        <v>980</v>
      </c>
      <c r="AA46" s="67">
        <f t="shared" si="7"/>
        <v>19.600000000000001</v>
      </c>
      <c r="AB46" s="40">
        <v>1</v>
      </c>
      <c r="AC46" s="464"/>
      <c r="AD46" s="215" t="s">
        <v>1931</v>
      </c>
    </row>
    <row r="47" spans="1:30" s="153" customFormat="1" x14ac:dyDescent="0.3">
      <c r="A47" s="297" t="s">
        <v>961</v>
      </c>
      <c r="B47" s="298" t="s">
        <v>1306</v>
      </c>
      <c r="C47" s="232" t="s">
        <v>839</v>
      </c>
      <c r="D47" s="232" t="s">
        <v>517</v>
      </c>
      <c r="E47" s="232" t="s">
        <v>172</v>
      </c>
      <c r="F47" s="46" t="s">
        <v>16</v>
      </c>
      <c r="G47" s="41">
        <v>790</v>
      </c>
      <c r="H47" s="152">
        <v>45299</v>
      </c>
      <c r="I47" s="41">
        <v>12</v>
      </c>
      <c r="J47" s="41">
        <v>2</v>
      </c>
      <c r="K47" s="232"/>
      <c r="L47" s="51">
        <f t="shared" si="13"/>
        <v>300</v>
      </c>
      <c r="M47" s="51">
        <f t="shared" si="14"/>
        <v>10</v>
      </c>
      <c r="N47" s="376" t="str">
        <f t="shared" ca="1" si="12"/>
        <v>Warning</v>
      </c>
      <c r="O47" s="232" t="s">
        <v>904</v>
      </c>
      <c r="P47" s="41">
        <v>5</v>
      </c>
      <c r="Q47" s="41">
        <v>412.9</v>
      </c>
      <c r="R47" s="41">
        <v>412.9</v>
      </c>
      <c r="S47" s="41">
        <v>1</v>
      </c>
      <c r="T47" s="41">
        <v>98</v>
      </c>
      <c r="U47" s="43">
        <v>5</v>
      </c>
      <c r="V47" s="42">
        <v>3950</v>
      </c>
      <c r="W47" s="363">
        <v>3</v>
      </c>
      <c r="X47" s="363">
        <v>2339.1999999999998</v>
      </c>
      <c r="Y47" s="43">
        <f t="shared" si="15"/>
        <v>2.94</v>
      </c>
      <c r="Z47" s="3">
        <f t="shared" ref="Z47:Z62" si="16">(Y47*1000*0.79*1000)/X47</f>
        <v>992.90355677154594</v>
      </c>
      <c r="AA47" s="67">
        <f t="shared" si="7"/>
        <v>19.858071135430919</v>
      </c>
      <c r="AB47" s="40">
        <v>1</v>
      </c>
      <c r="AC47" s="464"/>
      <c r="AD47" s="215" t="s">
        <v>1723</v>
      </c>
    </row>
    <row r="48" spans="1:30" s="153" customFormat="1" x14ac:dyDescent="0.3">
      <c r="A48" s="294" t="s">
        <v>968</v>
      </c>
      <c r="B48" s="295" t="s">
        <v>1323</v>
      </c>
      <c r="C48" s="296" t="s">
        <v>531</v>
      </c>
      <c r="D48" s="232" t="s">
        <v>530</v>
      </c>
      <c r="E48" s="232" t="s">
        <v>130</v>
      </c>
      <c r="F48" s="172" t="s">
        <v>16</v>
      </c>
      <c r="G48" s="193">
        <v>790</v>
      </c>
      <c r="H48" s="152">
        <v>45671</v>
      </c>
      <c r="I48" s="193">
        <v>12</v>
      </c>
      <c r="J48" s="41">
        <v>2</v>
      </c>
      <c r="K48" s="296"/>
      <c r="L48" s="280">
        <f t="shared" si="13"/>
        <v>300</v>
      </c>
      <c r="M48" s="280">
        <f t="shared" si="14"/>
        <v>10</v>
      </c>
      <c r="N48" s="376" t="str">
        <f t="shared" ca="1" si="12"/>
        <v/>
      </c>
      <c r="O48" s="232" t="s">
        <v>1689</v>
      </c>
      <c r="P48" s="193">
        <v>10</v>
      </c>
      <c r="Q48" s="41">
        <v>299.75</v>
      </c>
      <c r="R48" s="41">
        <v>299.75</v>
      </c>
      <c r="S48" s="41">
        <v>1</v>
      </c>
      <c r="T48" s="41">
        <v>98</v>
      </c>
      <c r="U48" s="43">
        <f>(P48*1000*Q48*100*1000)/(1000*1000*R48*T48)</f>
        <v>10.204081632653061</v>
      </c>
      <c r="V48" s="223">
        <v>7900</v>
      </c>
      <c r="W48" s="678">
        <v>1</v>
      </c>
      <c r="X48" s="678">
        <v>778</v>
      </c>
      <c r="Y48" s="126">
        <f t="shared" si="15"/>
        <v>0.98</v>
      </c>
      <c r="Z48" s="281">
        <f t="shared" si="16"/>
        <v>995.11568123393317</v>
      </c>
      <c r="AA48" s="282">
        <f t="shared" ref="AA48:AA72" si="17">(0.2*Z48)/10</f>
        <v>19.902313624678662</v>
      </c>
      <c r="AB48" s="221">
        <v>1</v>
      </c>
      <c r="AC48" s="464"/>
      <c r="AD48" s="215"/>
    </row>
    <row r="49" spans="1:30" s="13" customFormat="1" ht="13.4" customHeight="1" x14ac:dyDescent="0.3">
      <c r="A49" s="232" t="s">
        <v>613</v>
      </c>
      <c r="B49" s="232" t="s">
        <v>1324</v>
      </c>
      <c r="C49" s="232" t="s">
        <v>82</v>
      </c>
      <c r="D49" s="232" t="s">
        <v>83</v>
      </c>
      <c r="E49" s="293" t="s">
        <v>79</v>
      </c>
      <c r="F49" s="46" t="s">
        <v>16</v>
      </c>
      <c r="G49" s="41">
        <v>790</v>
      </c>
      <c r="H49" s="152">
        <v>45476</v>
      </c>
      <c r="I49" s="41">
        <v>12</v>
      </c>
      <c r="J49" s="41">
        <v>2</v>
      </c>
      <c r="K49" s="232"/>
      <c r="L49" s="51">
        <f t="shared" si="13"/>
        <v>300</v>
      </c>
      <c r="M49" s="51">
        <f t="shared" si="14"/>
        <v>10</v>
      </c>
      <c r="N49" s="376" t="str">
        <f t="shared" ca="1" si="12"/>
        <v/>
      </c>
      <c r="O49" s="232" t="s">
        <v>1689</v>
      </c>
      <c r="P49" s="41">
        <v>10</v>
      </c>
      <c r="Q49" s="41">
        <v>209.3</v>
      </c>
      <c r="R49" s="41">
        <v>209.3</v>
      </c>
      <c r="S49" s="41">
        <v>1</v>
      </c>
      <c r="T49" s="41">
        <v>99.4</v>
      </c>
      <c r="U49" s="67">
        <f>(P49*1000*Q49*100*1000)/(1000*1000*R49*T49)</f>
        <v>10.060362173038229</v>
      </c>
      <c r="V49" s="42">
        <v>7900</v>
      </c>
      <c r="W49" s="363">
        <v>1</v>
      </c>
      <c r="X49" s="363">
        <v>797.7</v>
      </c>
      <c r="Y49" s="43">
        <f t="shared" si="15"/>
        <v>0.99400000000000011</v>
      </c>
      <c r="Z49" s="3">
        <f t="shared" si="16"/>
        <v>984.40516484894079</v>
      </c>
      <c r="AA49" s="43">
        <f t="shared" si="17"/>
        <v>19.688103296978817</v>
      </c>
      <c r="AB49" s="40">
        <v>1</v>
      </c>
      <c r="AC49" s="464"/>
      <c r="AD49" s="40"/>
    </row>
    <row r="50" spans="1:30" s="13" customFormat="1" ht="13.4" customHeight="1" x14ac:dyDescent="0.3">
      <c r="A50" s="232" t="s">
        <v>842</v>
      </c>
      <c r="B50" s="232" t="s">
        <v>1325</v>
      </c>
      <c r="C50" s="232" t="s">
        <v>84</v>
      </c>
      <c r="D50" s="232" t="s">
        <v>532</v>
      </c>
      <c r="E50" s="293" t="s">
        <v>79</v>
      </c>
      <c r="F50" s="46" t="s">
        <v>16</v>
      </c>
      <c r="G50" s="41">
        <v>790</v>
      </c>
      <c r="H50" s="152">
        <v>45299</v>
      </c>
      <c r="I50" s="41">
        <v>12</v>
      </c>
      <c r="J50" s="41">
        <v>2</v>
      </c>
      <c r="K50" s="232"/>
      <c r="L50" s="51">
        <f t="shared" si="13"/>
        <v>300</v>
      </c>
      <c r="M50" s="51">
        <f t="shared" si="14"/>
        <v>10</v>
      </c>
      <c r="N50" s="376" t="str">
        <f t="shared" ca="1" si="12"/>
        <v>Warning</v>
      </c>
      <c r="O50" s="232" t="s">
        <v>904</v>
      </c>
      <c r="P50" s="41">
        <v>5</v>
      </c>
      <c r="Q50" s="41">
        <v>361.82</v>
      </c>
      <c r="R50" s="41">
        <v>361.82</v>
      </c>
      <c r="S50" s="41">
        <v>1</v>
      </c>
      <c r="T50" s="41">
        <v>98.14</v>
      </c>
      <c r="U50" s="67">
        <f>(P50*1000*Q50*100*1000)/(1000*1000*R50*T50)</f>
        <v>5.0947625840635826</v>
      </c>
      <c r="V50" s="42">
        <v>3950</v>
      </c>
      <c r="W50" s="363">
        <v>1</v>
      </c>
      <c r="X50" s="363">
        <v>790.4</v>
      </c>
      <c r="Y50" s="43">
        <f t="shared" si="15"/>
        <v>0.98139999999999994</v>
      </c>
      <c r="Z50" s="3">
        <f t="shared" si="16"/>
        <v>980.9033400809717</v>
      </c>
      <c r="AA50" s="43">
        <f t="shared" si="17"/>
        <v>19.618066801619435</v>
      </c>
      <c r="AB50" s="40">
        <v>1</v>
      </c>
      <c r="AC50" s="464"/>
      <c r="AD50" s="215" t="s">
        <v>1931</v>
      </c>
    </row>
    <row r="51" spans="1:30" s="13" customFormat="1" x14ac:dyDescent="0.3">
      <c r="A51" s="538"/>
      <c r="B51" s="295" t="s">
        <v>1774</v>
      </c>
      <c r="C51" s="296" t="s">
        <v>78</v>
      </c>
      <c r="D51" s="490" t="s">
        <v>80</v>
      </c>
      <c r="E51" s="516"/>
      <c r="F51" s="172" t="s">
        <v>16</v>
      </c>
      <c r="G51" s="519">
        <v>790</v>
      </c>
      <c r="H51" s="520">
        <v>45589</v>
      </c>
      <c r="I51" s="519">
        <v>12</v>
      </c>
      <c r="J51" s="506">
        <v>2</v>
      </c>
      <c r="K51" s="521"/>
      <c r="L51" s="35">
        <f t="shared" si="13"/>
        <v>300</v>
      </c>
      <c r="M51" s="35">
        <f t="shared" si="14"/>
        <v>10</v>
      </c>
      <c r="N51" s="492" t="str">
        <f>IF(H77="","",IF(EDATE(H77,M77)&lt;=#REF!, "OJO", ""))</f>
        <v/>
      </c>
      <c r="O51" s="296" t="s">
        <v>1728</v>
      </c>
      <c r="P51" s="33">
        <v>10</v>
      </c>
      <c r="Q51" s="33">
        <v>257.3</v>
      </c>
      <c r="R51" s="33">
        <v>257.3</v>
      </c>
      <c r="S51" s="33">
        <v>1</v>
      </c>
      <c r="T51" s="10">
        <v>99</v>
      </c>
      <c r="U51" s="43">
        <f>(P51*1000*Q51*100*1000)/(1000*1000*R51*T51)</f>
        <v>10.1010101010101</v>
      </c>
      <c r="V51" s="42">
        <v>7950</v>
      </c>
      <c r="W51" s="681">
        <v>10</v>
      </c>
      <c r="X51" s="681">
        <v>7951.2</v>
      </c>
      <c r="Y51" s="35">
        <f t="shared" si="15"/>
        <v>9.9</v>
      </c>
      <c r="Z51" s="227">
        <f t="shared" si="16"/>
        <v>983.62511319046189</v>
      </c>
      <c r="AA51" s="546">
        <f t="shared" si="17"/>
        <v>19.672502263809239</v>
      </c>
      <c r="AB51" s="35"/>
      <c r="AC51" s="108"/>
      <c r="AD51" s="40"/>
    </row>
    <row r="52" spans="1:30" s="13" customFormat="1" ht="13.4" customHeight="1" x14ac:dyDescent="0.3">
      <c r="A52" s="294" t="s">
        <v>1109</v>
      </c>
      <c r="B52" s="295" t="s">
        <v>1326</v>
      </c>
      <c r="C52" s="296" t="s">
        <v>89</v>
      </c>
      <c r="D52" s="232" t="s">
        <v>88</v>
      </c>
      <c r="E52" s="232" t="s">
        <v>141</v>
      </c>
      <c r="F52" s="172" t="s">
        <v>281</v>
      </c>
      <c r="G52" s="193">
        <v>790</v>
      </c>
      <c r="H52" s="152">
        <v>45476</v>
      </c>
      <c r="I52" s="193">
        <v>6</v>
      </c>
      <c r="J52" s="41">
        <v>2</v>
      </c>
      <c r="K52" s="296"/>
      <c r="L52" s="51">
        <f t="shared" si="13"/>
        <v>120</v>
      </c>
      <c r="M52" s="51">
        <f t="shared" si="14"/>
        <v>4</v>
      </c>
      <c r="N52" s="376" t="str">
        <f t="shared" ref="N52:N62" ca="1" si="18">IF(K52="No", "Warning",IF(H52="","",IF(I52="","",IF((H52+L52)&lt;=$D$1, "Warning", ""))))</f>
        <v>Warning</v>
      </c>
      <c r="O52" s="296" t="s">
        <v>1689</v>
      </c>
      <c r="P52" s="193">
        <v>5</v>
      </c>
      <c r="Q52" s="41">
        <v>354.42</v>
      </c>
      <c r="R52" s="41">
        <v>354.42</v>
      </c>
      <c r="S52" s="41">
        <v>1</v>
      </c>
      <c r="T52" s="41">
        <v>98</v>
      </c>
      <c r="U52" s="43">
        <v>5</v>
      </c>
      <c r="V52" s="223">
        <v>39500</v>
      </c>
      <c r="W52" s="678">
        <v>5</v>
      </c>
      <c r="X52" s="678">
        <v>39500</v>
      </c>
      <c r="Y52" s="126">
        <f t="shared" si="15"/>
        <v>4.9000000000000004</v>
      </c>
      <c r="Z52" s="281">
        <f t="shared" si="16"/>
        <v>98</v>
      </c>
      <c r="AA52" s="282">
        <f t="shared" si="17"/>
        <v>1.9600000000000002</v>
      </c>
      <c r="AB52" s="221">
        <v>1</v>
      </c>
      <c r="AC52" s="275"/>
      <c r="AD52" s="40" t="s">
        <v>1987</v>
      </c>
    </row>
    <row r="53" spans="1:30" s="13" customFormat="1" ht="13.4" customHeight="1" x14ac:dyDescent="0.3">
      <c r="A53" s="232" t="s">
        <v>843</v>
      </c>
      <c r="B53" s="232" t="s">
        <v>1327</v>
      </c>
      <c r="C53" s="232" t="s">
        <v>81</v>
      </c>
      <c r="D53" s="232" t="s">
        <v>1001</v>
      </c>
      <c r="E53" s="293" t="s">
        <v>79</v>
      </c>
      <c r="F53" s="46" t="s">
        <v>16</v>
      </c>
      <c r="G53" s="41">
        <v>790</v>
      </c>
      <c r="H53" s="152">
        <v>45299</v>
      </c>
      <c r="I53" s="41">
        <v>12</v>
      </c>
      <c r="J53" s="41">
        <v>2</v>
      </c>
      <c r="K53" s="38"/>
      <c r="L53" s="51">
        <f t="shared" si="13"/>
        <v>300</v>
      </c>
      <c r="M53" s="51">
        <f t="shared" si="14"/>
        <v>10</v>
      </c>
      <c r="N53" s="376" t="str">
        <f t="shared" ca="1" si="18"/>
        <v>Warning</v>
      </c>
      <c r="O53" s="40" t="s">
        <v>904</v>
      </c>
      <c r="P53" s="41">
        <v>5</v>
      </c>
      <c r="Q53" s="41">
        <v>233.28</v>
      </c>
      <c r="R53" s="41">
        <v>233.28</v>
      </c>
      <c r="S53" s="41">
        <v>1</v>
      </c>
      <c r="T53" s="41">
        <v>99</v>
      </c>
      <c r="U53" s="67">
        <f>(P53*1000*Q53*100*1000)/(1000*1000*R53*T53)</f>
        <v>5.0505050505050502</v>
      </c>
      <c r="V53" s="42">
        <v>3950</v>
      </c>
      <c r="W53" s="363">
        <v>2.1</v>
      </c>
      <c r="X53" s="363">
        <v>1669.7</v>
      </c>
      <c r="Y53" s="43">
        <f t="shared" si="15"/>
        <v>2.0790000000000002</v>
      </c>
      <c r="Z53" s="3">
        <f t="shared" si="16"/>
        <v>983.65574654129477</v>
      </c>
      <c r="AA53" s="43">
        <f t="shared" si="17"/>
        <v>19.673114930825896</v>
      </c>
      <c r="AB53" s="40">
        <v>1</v>
      </c>
      <c r="AC53" s="275"/>
      <c r="AD53" s="40"/>
    </row>
    <row r="54" spans="1:30" s="13" customFormat="1" ht="14" customHeight="1" x14ac:dyDescent="0.3">
      <c r="A54" s="232" t="s">
        <v>844</v>
      </c>
      <c r="B54" s="232" t="s">
        <v>1333</v>
      </c>
      <c r="C54" s="232" t="s">
        <v>65</v>
      </c>
      <c r="D54" s="232" t="s">
        <v>73</v>
      </c>
      <c r="E54" s="293" t="s">
        <v>72</v>
      </c>
      <c r="F54" s="46" t="s">
        <v>16</v>
      </c>
      <c r="G54" s="41">
        <v>790</v>
      </c>
      <c r="H54" s="152">
        <v>45685</v>
      </c>
      <c r="I54" s="41">
        <v>12</v>
      </c>
      <c r="J54" s="41">
        <v>2</v>
      </c>
      <c r="K54" s="232"/>
      <c r="L54" s="51">
        <f t="shared" si="13"/>
        <v>300</v>
      </c>
      <c r="M54" s="51">
        <f t="shared" si="14"/>
        <v>10</v>
      </c>
      <c r="N54" s="376" t="str">
        <f t="shared" ca="1" si="18"/>
        <v/>
      </c>
      <c r="O54" s="232" t="s">
        <v>1540</v>
      </c>
      <c r="P54" s="41">
        <v>10</v>
      </c>
      <c r="Q54" s="41">
        <v>226.37</v>
      </c>
      <c r="R54" s="41">
        <v>226.37</v>
      </c>
      <c r="S54" s="41">
        <v>1</v>
      </c>
      <c r="T54" s="41">
        <v>99.9</v>
      </c>
      <c r="U54" s="67">
        <f>(P54*1000*Q54*100*1000)/(1000*1000*R54*T54)</f>
        <v>10.01001001001001</v>
      </c>
      <c r="V54" s="42">
        <v>7950</v>
      </c>
      <c r="W54" s="363">
        <v>1</v>
      </c>
      <c r="X54" s="363">
        <v>810.1</v>
      </c>
      <c r="Y54" s="43">
        <f t="shared" si="15"/>
        <v>0.999</v>
      </c>
      <c r="Z54" s="3">
        <f t="shared" si="16"/>
        <v>974.21306011603508</v>
      </c>
      <c r="AA54" s="43">
        <f t="shared" si="17"/>
        <v>19.484261202320702</v>
      </c>
      <c r="AB54" s="40">
        <v>1</v>
      </c>
      <c r="AC54" s="464"/>
      <c r="AD54" s="40"/>
    </row>
    <row r="55" spans="1:30" s="13" customFormat="1" x14ac:dyDescent="0.3">
      <c r="A55" s="294" t="s">
        <v>514</v>
      </c>
      <c r="B55" s="295" t="s">
        <v>1328</v>
      </c>
      <c r="C55" s="296" t="s">
        <v>85</v>
      </c>
      <c r="D55" s="232" t="s">
        <v>86</v>
      </c>
      <c r="E55" s="232" t="s">
        <v>79</v>
      </c>
      <c r="F55" s="172" t="s">
        <v>16</v>
      </c>
      <c r="G55" s="193">
        <v>790</v>
      </c>
      <c r="H55" s="279">
        <v>45476</v>
      </c>
      <c r="I55" s="193">
        <v>12</v>
      </c>
      <c r="J55" s="41">
        <v>2</v>
      </c>
      <c r="K55" s="296"/>
      <c r="L55" s="280">
        <f t="shared" si="13"/>
        <v>300</v>
      </c>
      <c r="M55" s="280">
        <f t="shared" si="14"/>
        <v>10</v>
      </c>
      <c r="N55" s="376" t="str">
        <f t="shared" ca="1" si="18"/>
        <v/>
      </c>
      <c r="O55" s="221" t="s">
        <v>1689</v>
      </c>
      <c r="P55" s="193">
        <v>5</v>
      </c>
      <c r="Q55" s="41">
        <v>144.16</v>
      </c>
      <c r="R55" s="41">
        <v>144.16</v>
      </c>
      <c r="S55" s="41">
        <v>1</v>
      </c>
      <c r="T55" s="41">
        <v>98</v>
      </c>
      <c r="U55" s="43">
        <f>(P55*1000*Q55*100*1000)/(1000*1000*R55*T55)</f>
        <v>5.1020408163265305</v>
      </c>
      <c r="V55" s="223">
        <v>3950</v>
      </c>
      <c r="W55" s="678">
        <v>5</v>
      </c>
      <c r="X55" s="678">
        <v>3956.7</v>
      </c>
      <c r="Y55" s="126">
        <f t="shared" si="15"/>
        <v>4.8999999999999995</v>
      </c>
      <c r="Z55" s="281">
        <f t="shared" si="16"/>
        <v>978.34053630550704</v>
      </c>
      <c r="AA55" s="282">
        <f t="shared" si="17"/>
        <v>19.566810726110141</v>
      </c>
      <c r="AB55" s="221">
        <v>1</v>
      </c>
      <c r="AC55" s="275"/>
      <c r="AD55" s="40"/>
    </row>
    <row r="56" spans="1:30" s="153" customFormat="1" ht="15.5" x14ac:dyDescent="0.35">
      <c r="A56" s="297" t="s">
        <v>515</v>
      </c>
      <c r="B56" s="298" t="s">
        <v>1329</v>
      </c>
      <c r="C56" s="232" t="s">
        <v>536</v>
      </c>
      <c r="D56" s="232" t="s">
        <v>537</v>
      </c>
      <c r="E56" s="232" t="s">
        <v>174</v>
      </c>
      <c r="F56" s="46" t="s">
        <v>16</v>
      </c>
      <c r="G56" s="41">
        <v>790</v>
      </c>
      <c r="H56" s="279">
        <v>45547</v>
      </c>
      <c r="I56" s="41">
        <v>12</v>
      </c>
      <c r="J56" s="41">
        <v>2</v>
      </c>
      <c r="K56" s="232"/>
      <c r="L56" s="51">
        <f t="shared" si="13"/>
        <v>300</v>
      </c>
      <c r="M56" s="51">
        <f t="shared" si="14"/>
        <v>10</v>
      </c>
      <c r="N56" s="376" t="str">
        <f t="shared" ca="1" si="18"/>
        <v/>
      </c>
      <c r="O56" s="232" t="s">
        <v>1526</v>
      </c>
      <c r="P56" s="41">
        <v>1</v>
      </c>
      <c r="Q56" s="41">
        <v>345.71</v>
      </c>
      <c r="R56" s="41">
        <v>345.71</v>
      </c>
      <c r="S56" s="41">
        <v>1</v>
      </c>
      <c r="T56" s="41">
        <v>98</v>
      </c>
      <c r="U56" s="43">
        <f>(P56*1000*Q56*100*1000)/(1000*1000*R56*T56)</f>
        <v>1.0204081632653061</v>
      </c>
      <c r="V56" s="42">
        <v>790</v>
      </c>
      <c r="W56" s="363">
        <v>1</v>
      </c>
      <c r="X56" s="363">
        <v>801.2</v>
      </c>
      <c r="Y56" s="43">
        <f t="shared" si="15"/>
        <v>0.97999999999999987</v>
      </c>
      <c r="Z56" s="3">
        <f t="shared" si="16"/>
        <v>966.30054917623545</v>
      </c>
      <c r="AA56" s="67">
        <f t="shared" si="17"/>
        <v>19.326010983524711</v>
      </c>
      <c r="AB56" s="40">
        <v>1</v>
      </c>
      <c r="AC56" s="275"/>
      <c r="AD56" s="508"/>
    </row>
    <row r="57" spans="1:30" s="153" customFormat="1" x14ac:dyDescent="0.3">
      <c r="A57" s="297" t="s">
        <v>840</v>
      </c>
      <c r="B57" s="821" t="s">
        <v>1307</v>
      </c>
      <c r="C57" s="822" t="s">
        <v>2063</v>
      </c>
      <c r="D57" s="232" t="s">
        <v>518</v>
      </c>
      <c r="E57" s="232" t="s">
        <v>87</v>
      </c>
      <c r="F57" s="46" t="s">
        <v>16</v>
      </c>
      <c r="G57" s="41">
        <v>790</v>
      </c>
      <c r="H57" s="152">
        <v>45299</v>
      </c>
      <c r="I57" s="41">
        <v>12</v>
      </c>
      <c r="J57" s="41">
        <v>2</v>
      </c>
      <c r="K57" s="232"/>
      <c r="L57" s="51">
        <f t="shared" si="13"/>
        <v>300</v>
      </c>
      <c r="M57" s="51">
        <f t="shared" si="14"/>
        <v>10</v>
      </c>
      <c r="N57" s="376" t="str">
        <f t="shared" ca="1" si="18"/>
        <v>Warning</v>
      </c>
      <c r="O57" s="232" t="s">
        <v>904</v>
      </c>
      <c r="P57" s="41">
        <v>10</v>
      </c>
      <c r="Q57" s="41">
        <v>191.24</v>
      </c>
      <c r="R57" s="41">
        <v>191.24</v>
      </c>
      <c r="S57" s="41">
        <v>1</v>
      </c>
      <c r="T57" s="41">
        <v>98</v>
      </c>
      <c r="U57" s="43">
        <f>(P57*1000*Q57*100*1000)/(1000*1000*R57*T57)</f>
        <v>10.204081632653061</v>
      </c>
      <c r="V57" s="42">
        <v>7900</v>
      </c>
      <c r="W57" s="363">
        <v>6.5</v>
      </c>
      <c r="X57" s="363">
        <v>5051.8999999999996</v>
      </c>
      <c r="Y57" s="43">
        <f t="shared" si="15"/>
        <v>6.37</v>
      </c>
      <c r="Z57" s="3">
        <f t="shared" si="16"/>
        <v>996.12027158098942</v>
      </c>
      <c r="AA57" s="67">
        <f t="shared" si="17"/>
        <v>19.92240543161979</v>
      </c>
      <c r="AB57" s="40">
        <v>1</v>
      </c>
      <c r="AC57" s="275"/>
      <c r="AD57" s="215"/>
    </row>
    <row r="58" spans="1:30" s="153" customFormat="1" x14ac:dyDescent="0.3">
      <c r="A58" s="297"/>
      <c r="B58" s="821" t="s">
        <v>1535</v>
      </c>
      <c r="C58" s="822" t="s">
        <v>1536</v>
      </c>
      <c r="D58" s="232"/>
      <c r="E58" s="232"/>
      <c r="F58" s="46"/>
      <c r="G58" s="41"/>
      <c r="H58" s="152">
        <v>45476</v>
      </c>
      <c r="I58" s="41">
        <v>12</v>
      </c>
      <c r="J58" s="41">
        <v>2</v>
      </c>
      <c r="K58" s="232"/>
      <c r="L58" s="51">
        <f t="shared" si="13"/>
        <v>300</v>
      </c>
      <c r="M58" s="51">
        <f t="shared" si="14"/>
        <v>10</v>
      </c>
      <c r="N58" s="376" t="str">
        <f t="shared" ca="1" si="18"/>
        <v/>
      </c>
      <c r="O58" s="232" t="s">
        <v>1689</v>
      </c>
      <c r="P58" s="41">
        <v>1</v>
      </c>
      <c r="Q58" s="41">
        <v>424.6</v>
      </c>
      <c r="R58" s="41">
        <v>424.6</v>
      </c>
      <c r="S58" s="41">
        <v>1</v>
      </c>
      <c r="T58" s="41">
        <v>98</v>
      </c>
      <c r="U58" s="43">
        <v>1</v>
      </c>
      <c r="V58" s="42">
        <v>790</v>
      </c>
      <c r="W58" s="363">
        <v>1</v>
      </c>
      <c r="X58" s="363">
        <v>789.4</v>
      </c>
      <c r="Y58" s="43">
        <f t="shared" si="15"/>
        <v>0.98000000000000009</v>
      </c>
      <c r="Z58" s="3">
        <f t="shared" si="16"/>
        <v>980.74486952115547</v>
      </c>
      <c r="AA58" s="67">
        <f t="shared" si="17"/>
        <v>19.61489739042311</v>
      </c>
      <c r="AB58" s="40">
        <v>1</v>
      </c>
      <c r="AC58" s="275"/>
      <c r="AD58" s="215"/>
    </row>
    <row r="59" spans="1:30" s="153" customFormat="1" x14ac:dyDescent="0.3">
      <c r="A59" s="297" t="s">
        <v>1115</v>
      </c>
      <c r="B59" s="821" t="s">
        <v>1330</v>
      </c>
      <c r="C59" s="822" t="s">
        <v>104</v>
      </c>
      <c r="D59" s="232" t="s">
        <v>541</v>
      </c>
      <c r="E59" s="232" t="s">
        <v>153</v>
      </c>
      <c r="F59" s="232" t="s">
        <v>16</v>
      </c>
      <c r="G59" s="41">
        <v>790</v>
      </c>
      <c r="H59" s="152">
        <v>45547</v>
      </c>
      <c r="I59" s="41">
        <v>12</v>
      </c>
      <c r="J59" s="41">
        <v>2</v>
      </c>
      <c r="K59" s="232"/>
      <c r="L59" s="51">
        <f t="shared" si="13"/>
        <v>300</v>
      </c>
      <c r="M59" s="51">
        <f t="shared" si="14"/>
        <v>10</v>
      </c>
      <c r="N59" s="376" t="str">
        <f t="shared" ca="1" si="18"/>
        <v/>
      </c>
      <c r="O59" s="232" t="s">
        <v>1526</v>
      </c>
      <c r="P59" s="41">
        <v>5</v>
      </c>
      <c r="Q59" s="41">
        <v>443.57</v>
      </c>
      <c r="R59" s="41">
        <v>443.57</v>
      </c>
      <c r="S59" s="41">
        <v>1</v>
      </c>
      <c r="T59" s="41">
        <v>99</v>
      </c>
      <c r="U59" s="43">
        <f t="shared" ref="U59:U72" si="19">(P59*1000*Q59*100*1000)/(1000*1000*R59*T59)</f>
        <v>5.0505050505050502</v>
      </c>
      <c r="V59" s="42">
        <v>3950</v>
      </c>
      <c r="W59" s="363">
        <v>5</v>
      </c>
      <c r="X59" s="363">
        <v>4011.2</v>
      </c>
      <c r="Y59" s="43">
        <f t="shared" si="15"/>
        <v>4.95</v>
      </c>
      <c r="Z59" s="3">
        <f t="shared" si="16"/>
        <v>974.89529317909853</v>
      </c>
      <c r="AA59" s="67">
        <f t="shared" si="17"/>
        <v>19.49790586358197</v>
      </c>
      <c r="AB59" s="40">
        <v>1</v>
      </c>
      <c r="AC59" s="464"/>
      <c r="AD59" s="215"/>
    </row>
    <row r="60" spans="1:30" s="153" customFormat="1" x14ac:dyDescent="0.3">
      <c r="A60" s="297" t="s">
        <v>921</v>
      </c>
      <c r="B60" s="821" t="s">
        <v>1331</v>
      </c>
      <c r="C60" s="822" t="s">
        <v>99</v>
      </c>
      <c r="D60" s="232" t="s">
        <v>542</v>
      </c>
      <c r="E60" s="232" t="s">
        <v>95</v>
      </c>
      <c r="F60" s="46" t="s">
        <v>16</v>
      </c>
      <c r="G60" s="41">
        <v>790</v>
      </c>
      <c r="H60" s="152">
        <v>45545</v>
      </c>
      <c r="I60" s="41">
        <v>12</v>
      </c>
      <c r="J60" s="41">
        <v>2</v>
      </c>
      <c r="K60" s="232"/>
      <c r="L60" s="51">
        <f t="shared" si="13"/>
        <v>300</v>
      </c>
      <c r="M60" s="51">
        <f t="shared" si="14"/>
        <v>10</v>
      </c>
      <c r="N60" s="376" t="str">
        <f t="shared" ca="1" si="18"/>
        <v/>
      </c>
      <c r="O60" s="232" t="s">
        <v>1700</v>
      </c>
      <c r="P60" s="41">
        <v>10</v>
      </c>
      <c r="Q60" s="41">
        <v>319.89999999999998</v>
      </c>
      <c r="R60" s="41">
        <v>283.39999999999998</v>
      </c>
      <c r="S60" s="41">
        <v>1</v>
      </c>
      <c r="T60" s="41">
        <v>98.32</v>
      </c>
      <c r="U60" s="43">
        <f t="shared" si="19"/>
        <v>11.480809856829746</v>
      </c>
      <c r="V60" s="42">
        <v>7900</v>
      </c>
      <c r="W60" s="363">
        <v>10</v>
      </c>
      <c r="X60" s="363">
        <v>7907</v>
      </c>
      <c r="Y60" s="43">
        <f t="shared" si="15"/>
        <v>8.7101869334166917</v>
      </c>
      <c r="Z60" s="3">
        <f t="shared" si="16"/>
        <v>870.2475878840504</v>
      </c>
      <c r="AA60" s="67">
        <f t="shared" si="17"/>
        <v>17.404951757681012</v>
      </c>
      <c r="AB60" s="40">
        <v>1</v>
      </c>
      <c r="AC60" s="464"/>
      <c r="AD60" s="535" t="s">
        <v>1985</v>
      </c>
    </row>
    <row r="61" spans="1:30" s="13" customFormat="1" x14ac:dyDescent="0.3">
      <c r="A61" s="297" t="s">
        <v>969</v>
      </c>
      <c r="B61" s="821" t="s">
        <v>1332</v>
      </c>
      <c r="C61" s="822" t="s">
        <v>102</v>
      </c>
      <c r="D61" s="232" t="s">
        <v>543</v>
      </c>
      <c r="E61" s="232" t="s">
        <v>172</v>
      </c>
      <c r="F61" s="46" t="s">
        <v>328</v>
      </c>
      <c r="G61" s="41">
        <v>790</v>
      </c>
      <c r="H61" s="152">
        <v>45299</v>
      </c>
      <c r="I61" s="41">
        <v>12</v>
      </c>
      <c r="J61" s="41">
        <v>2</v>
      </c>
      <c r="K61" s="232"/>
      <c r="L61" s="51">
        <f t="shared" si="13"/>
        <v>300</v>
      </c>
      <c r="M61" s="51">
        <f t="shared" si="14"/>
        <v>10</v>
      </c>
      <c r="N61" s="376" t="str">
        <f t="shared" ca="1" si="18"/>
        <v>Warning</v>
      </c>
      <c r="O61" s="232" t="s">
        <v>904</v>
      </c>
      <c r="P61" s="41">
        <v>5</v>
      </c>
      <c r="Q61" s="41">
        <v>497.1</v>
      </c>
      <c r="R61" s="41">
        <v>460.6</v>
      </c>
      <c r="S61" s="41">
        <v>1</v>
      </c>
      <c r="T61" s="41">
        <v>98</v>
      </c>
      <c r="U61" s="43">
        <f t="shared" si="19"/>
        <v>5.5063493048109384</v>
      </c>
      <c r="V61" s="42">
        <v>3950</v>
      </c>
      <c r="W61" s="363">
        <v>1</v>
      </c>
      <c r="X61" s="363">
        <v>775.2</v>
      </c>
      <c r="Y61" s="43">
        <f t="shared" si="15"/>
        <v>0.90804264735465712</v>
      </c>
      <c r="Z61" s="3">
        <f t="shared" si="16"/>
        <v>925.37885888825997</v>
      </c>
      <c r="AA61" s="67">
        <f t="shared" si="17"/>
        <v>18.507577177765199</v>
      </c>
      <c r="AB61" s="40">
        <v>1</v>
      </c>
      <c r="AC61" s="464"/>
      <c r="AD61" s="215"/>
    </row>
    <row r="62" spans="1:30" s="13" customFormat="1" x14ac:dyDescent="0.3">
      <c r="A62" s="297" t="s">
        <v>1107</v>
      </c>
      <c r="B62" s="821" t="s">
        <v>1322</v>
      </c>
      <c r="C62" s="822" t="s">
        <v>290</v>
      </c>
      <c r="D62" s="232" t="s">
        <v>529</v>
      </c>
      <c r="E62" s="232" t="s">
        <v>198</v>
      </c>
      <c r="F62" s="46" t="s">
        <v>16</v>
      </c>
      <c r="G62" s="41">
        <v>790</v>
      </c>
      <c r="H62" s="152">
        <v>45476</v>
      </c>
      <c r="I62" s="41">
        <v>12</v>
      </c>
      <c r="J62" s="41">
        <v>2</v>
      </c>
      <c r="K62" s="232"/>
      <c r="L62" s="51">
        <f t="shared" si="13"/>
        <v>300</v>
      </c>
      <c r="M62" s="51">
        <f t="shared" si="14"/>
        <v>10</v>
      </c>
      <c r="N62" s="376" t="str">
        <f t="shared" ca="1" si="18"/>
        <v/>
      </c>
      <c r="O62" s="232" t="s">
        <v>1689</v>
      </c>
      <c r="P62" s="41">
        <v>10</v>
      </c>
      <c r="Q62" s="41">
        <v>497.02</v>
      </c>
      <c r="R62" s="41">
        <v>497.02</v>
      </c>
      <c r="S62" s="41">
        <v>1</v>
      </c>
      <c r="T62" s="41">
        <v>98.7</v>
      </c>
      <c r="U62" s="43">
        <f t="shared" si="19"/>
        <v>10.131712259371835</v>
      </c>
      <c r="V62" s="41">
        <v>7900</v>
      </c>
      <c r="W62" s="679">
        <v>5</v>
      </c>
      <c r="X62" s="679">
        <v>3960.8</v>
      </c>
      <c r="Y62" s="43">
        <f t="shared" si="15"/>
        <v>4.9349999999999996</v>
      </c>
      <c r="Z62" s="3">
        <f t="shared" si="16"/>
        <v>984.30872550999788</v>
      </c>
      <c r="AA62" s="67">
        <f t="shared" si="17"/>
        <v>19.686174510199958</v>
      </c>
      <c r="AB62" s="40">
        <v>1</v>
      </c>
      <c r="AC62" s="464"/>
      <c r="AD62" s="40" t="s">
        <v>1986</v>
      </c>
    </row>
    <row r="63" spans="1:30" s="153" customFormat="1" x14ac:dyDescent="0.3">
      <c r="A63" s="232"/>
      <c r="B63" s="822" t="s">
        <v>1710</v>
      </c>
      <c r="C63" s="822" t="s">
        <v>2064</v>
      </c>
      <c r="D63" s="232"/>
      <c r="E63" s="293"/>
      <c r="F63" s="46" t="s">
        <v>16</v>
      </c>
      <c r="G63" s="41"/>
      <c r="H63" s="476">
        <v>45490</v>
      </c>
      <c r="I63" s="41">
        <v>12</v>
      </c>
      <c r="J63" s="46"/>
      <c r="K63" s="232"/>
      <c r="L63" s="38"/>
      <c r="M63" s="38"/>
      <c r="N63" s="489" t="str">
        <f>IF(H89="","",IF(EDATE(H89,M89)&lt;=E85, "OJO", ""))</f>
        <v/>
      </c>
      <c r="O63" s="232" t="s">
        <v>1688</v>
      </c>
      <c r="P63" s="38">
        <v>1</v>
      </c>
      <c r="Q63" s="38">
        <v>223.28</v>
      </c>
      <c r="R63" s="38">
        <v>223.28</v>
      </c>
      <c r="S63" s="38">
        <v>1</v>
      </c>
      <c r="T63" s="41">
        <v>98</v>
      </c>
      <c r="U63" s="67">
        <f t="shared" si="19"/>
        <v>1.0204081632653061</v>
      </c>
      <c r="V63" s="42">
        <v>790</v>
      </c>
      <c r="W63" s="363"/>
      <c r="X63" s="363"/>
      <c r="Y63" s="43">
        <f t="shared" si="15"/>
        <v>0</v>
      </c>
      <c r="Z63" s="3">
        <v>100</v>
      </c>
      <c r="AA63" s="43">
        <f t="shared" si="17"/>
        <v>2</v>
      </c>
      <c r="AB63" s="40"/>
      <c r="AC63" s="275"/>
      <c r="AD63" s="40"/>
    </row>
    <row r="64" spans="1:30" s="153" customFormat="1" x14ac:dyDescent="0.3">
      <c r="A64" s="232"/>
      <c r="B64" s="822" t="s">
        <v>1711</v>
      </c>
      <c r="C64" s="822" t="s">
        <v>1715</v>
      </c>
      <c r="D64" s="488"/>
      <c r="E64" s="580"/>
      <c r="F64" s="46" t="s">
        <v>16</v>
      </c>
      <c r="G64" s="41"/>
      <c r="H64" s="476">
        <v>45545</v>
      </c>
      <c r="I64" s="41">
        <v>12</v>
      </c>
      <c r="J64" s="46"/>
      <c r="K64" s="232"/>
      <c r="L64" s="38"/>
      <c r="M64" s="38"/>
      <c r="N64" s="489" t="str">
        <f>IF(H90="","",IF(EDATE(H90,M90)&lt;=E86, "OJO", ""))</f>
        <v/>
      </c>
      <c r="O64" s="232" t="s">
        <v>1688</v>
      </c>
      <c r="P64" s="38">
        <v>1</v>
      </c>
      <c r="Q64" s="38">
        <v>208.31</v>
      </c>
      <c r="R64" s="38">
        <v>208.31</v>
      </c>
      <c r="S64" s="38">
        <v>1</v>
      </c>
      <c r="T64" s="41">
        <v>98</v>
      </c>
      <c r="U64" s="67">
        <f t="shared" si="19"/>
        <v>1.0204081632653061</v>
      </c>
      <c r="V64" s="42">
        <v>790</v>
      </c>
      <c r="W64" s="363">
        <v>5</v>
      </c>
      <c r="X64" s="363">
        <v>3950</v>
      </c>
      <c r="Y64" s="43">
        <f t="shared" si="15"/>
        <v>4.8999999999999995</v>
      </c>
      <c r="Z64" s="3">
        <f>(Y64*1000*0.79*1000)/X64</f>
        <v>979.99999999999989</v>
      </c>
      <c r="AA64" s="43">
        <f t="shared" si="17"/>
        <v>19.600000000000001</v>
      </c>
      <c r="AB64" s="40"/>
      <c r="AC64" s="275"/>
      <c r="AD64" s="215"/>
    </row>
    <row r="65" spans="1:30" s="153" customFormat="1" x14ac:dyDescent="0.3">
      <c r="A65" s="501"/>
      <c r="B65" s="822" t="s">
        <v>1712</v>
      </c>
      <c r="C65" s="813" t="s">
        <v>2073</v>
      </c>
      <c r="D65" s="578"/>
      <c r="E65" s="579"/>
      <c r="F65" s="46" t="s">
        <v>16</v>
      </c>
      <c r="G65" s="506"/>
      <c r="H65" s="476">
        <v>45545</v>
      </c>
      <c r="I65" s="41">
        <v>12</v>
      </c>
      <c r="J65" s="491"/>
      <c r="K65" s="507"/>
      <c r="L65" s="33"/>
      <c r="M65" s="33"/>
      <c r="N65" s="492" t="str">
        <f>IF(H91="","",IF(EDATE(H91,M91)&lt;=E87, "OJO", ""))</f>
        <v/>
      </c>
      <c r="O65" s="232" t="s">
        <v>1688</v>
      </c>
      <c r="P65" s="33">
        <v>1</v>
      </c>
      <c r="Q65" s="33">
        <v>619.15</v>
      </c>
      <c r="R65" s="33">
        <v>619.15</v>
      </c>
      <c r="S65" s="33">
        <v>1</v>
      </c>
      <c r="T65" s="10">
        <v>98</v>
      </c>
      <c r="U65" s="67">
        <f t="shared" si="19"/>
        <v>1.0204081632653061</v>
      </c>
      <c r="V65" s="42">
        <v>790</v>
      </c>
      <c r="W65" s="363">
        <v>1</v>
      </c>
      <c r="X65" s="363">
        <v>803</v>
      </c>
      <c r="Y65" s="43">
        <f t="shared" si="15"/>
        <v>0.98</v>
      </c>
      <c r="Z65" s="3">
        <f>(Y65*1000*0.79*1000)/X65</f>
        <v>964.13449564134498</v>
      </c>
      <c r="AA65" s="43">
        <f t="shared" si="17"/>
        <v>19.282689912826903</v>
      </c>
      <c r="AB65" s="1"/>
      <c r="AC65" s="135"/>
      <c r="AD65" s="215" t="s">
        <v>1723</v>
      </c>
    </row>
    <row r="66" spans="1:30" s="153" customFormat="1" x14ac:dyDescent="0.3">
      <c r="A66" s="501"/>
      <c r="B66" s="822" t="s">
        <v>2005</v>
      </c>
      <c r="C66" s="813" t="s">
        <v>2026</v>
      </c>
      <c r="D66" s="490"/>
      <c r="E66" s="516"/>
      <c r="F66" s="46"/>
      <c r="G66" s="506"/>
      <c r="H66" s="476"/>
      <c r="I66" s="41"/>
      <c r="J66" s="491"/>
      <c r="K66" s="507"/>
      <c r="L66" s="33"/>
      <c r="M66" s="33"/>
      <c r="N66" s="492"/>
      <c r="O66" s="232"/>
      <c r="P66" s="33"/>
      <c r="Q66" s="33"/>
      <c r="R66" s="33"/>
      <c r="S66" s="33"/>
      <c r="T66" s="10"/>
      <c r="U66" s="67"/>
      <c r="V66" s="42"/>
      <c r="W66" s="363"/>
      <c r="X66" s="363"/>
      <c r="Y66" s="43"/>
      <c r="Z66" s="3"/>
      <c r="AA66" s="43"/>
      <c r="AB66" s="1"/>
      <c r="AC66" s="135"/>
      <c r="AD66" s="215"/>
    </row>
    <row r="67" spans="1:30" s="153" customFormat="1" x14ac:dyDescent="0.3">
      <c r="A67" s="232" t="s">
        <v>962</v>
      </c>
      <c r="B67" s="232" t="s">
        <v>1308</v>
      </c>
      <c r="C67" s="232" t="s">
        <v>100</v>
      </c>
      <c r="D67" s="232" t="s">
        <v>519</v>
      </c>
      <c r="E67" s="293" t="s">
        <v>101</v>
      </c>
      <c r="F67" s="46" t="s">
        <v>16</v>
      </c>
      <c r="G67" s="41">
        <v>790</v>
      </c>
      <c r="H67" s="152">
        <v>45476</v>
      </c>
      <c r="I67" s="41">
        <v>12</v>
      </c>
      <c r="J67" s="41">
        <v>2</v>
      </c>
      <c r="K67" s="232"/>
      <c r="L67" s="51">
        <f>M67*30</f>
        <v>300</v>
      </c>
      <c r="M67" s="51">
        <f>I67-J67</f>
        <v>10</v>
      </c>
      <c r="N67" s="376" t="str">
        <f t="shared" ref="N67:N72" ca="1" si="20">IF(K67="No", "Warning",IF(H67="","",IF(I67="","",IF((H67+L67)&lt;=$D$1, "Warning", ""))))</f>
        <v/>
      </c>
      <c r="O67" s="232" t="s">
        <v>1689</v>
      </c>
      <c r="P67" s="41">
        <v>10</v>
      </c>
      <c r="Q67" s="41">
        <v>273.38</v>
      </c>
      <c r="R67" s="41">
        <v>273.38</v>
      </c>
      <c r="S67" s="41">
        <v>1</v>
      </c>
      <c r="T67" s="41">
        <v>98</v>
      </c>
      <c r="U67" s="67">
        <f t="shared" si="19"/>
        <v>10.204081632653061</v>
      </c>
      <c r="V67" s="42">
        <v>7900</v>
      </c>
      <c r="W67" s="363">
        <v>10</v>
      </c>
      <c r="X67" s="363">
        <v>7897.1</v>
      </c>
      <c r="Y67" s="43">
        <f t="shared" si="15"/>
        <v>9.8000000000000007</v>
      </c>
      <c r="Z67" s="3">
        <v>100</v>
      </c>
      <c r="AA67" s="43">
        <f t="shared" si="17"/>
        <v>2</v>
      </c>
      <c r="AB67" s="40">
        <v>1</v>
      </c>
      <c r="AC67" s="464"/>
      <c r="AD67" s="535" t="s">
        <v>1984</v>
      </c>
    </row>
    <row r="68" spans="1:30" s="153" customFormat="1" x14ac:dyDescent="0.3">
      <c r="A68" s="232" t="s">
        <v>841</v>
      </c>
      <c r="B68" s="479" t="s">
        <v>1309</v>
      </c>
      <c r="C68" s="479" t="s">
        <v>68</v>
      </c>
      <c r="D68" s="479" t="s">
        <v>76</v>
      </c>
      <c r="E68" s="480" t="s">
        <v>72</v>
      </c>
      <c r="F68" s="540" t="s">
        <v>16</v>
      </c>
      <c r="G68" s="168">
        <v>790</v>
      </c>
      <c r="H68" s="481">
        <v>45160</v>
      </c>
      <c r="I68" s="168">
        <v>12</v>
      </c>
      <c r="J68" s="168">
        <v>2</v>
      </c>
      <c r="K68" s="479"/>
      <c r="L68" s="482">
        <f>M68*30</f>
        <v>300</v>
      </c>
      <c r="M68" s="482">
        <f>I68-J68</f>
        <v>10</v>
      </c>
      <c r="N68" s="483" t="str">
        <f t="shared" ca="1" si="20"/>
        <v>Warning</v>
      </c>
      <c r="O68" s="479" t="s">
        <v>1689</v>
      </c>
      <c r="P68" s="168">
        <v>5</v>
      </c>
      <c r="Q68" s="168">
        <v>331.42</v>
      </c>
      <c r="R68" s="168">
        <v>331.42</v>
      </c>
      <c r="S68" s="168">
        <v>1</v>
      </c>
      <c r="T68" s="168">
        <v>99.4</v>
      </c>
      <c r="U68" s="67">
        <f t="shared" si="19"/>
        <v>5.0301810865191143</v>
      </c>
      <c r="V68" s="435">
        <v>3950</v>
      </c>
      <c r="W68" s="550">
        <v>1</v>
      </c>
      <c r="X68" s="550">
        <v>799.1</v>
      </c>
      <c r="Y68" s="80">
        <f t="shared" si="15"/>
        <v>0.99399999999999999</v>
      </c>
      <c r="Z68" s="484">
        <f>(Y68*1000*0.79*1000)/X68</f>
        <v>982.68051558002753</v>
      </c>
      <c r="AA68" s="80">
        <f t="shared" si="17"/>
        <v>19.653610311600552</v>
      </c>
      <c r="AB68" s="485">
        <v>1</v>
      </c>
      <c r="AC68" s="486"/>
      <c r="AD68" s="487"/>
    </row>
    <row r="69" spans="1:30" s="13" customFormat="1" x14ac:dyDescent="0.3">
      <c r="A69" s="113" t="s">
        <v>963</v>
      </c>
      <c r="B69" s="232" t="s">
        <v>1314</v>
      </c>
      <c r="C69" s="232" t="s">
        <v>91</v>
      </c>
      <c r="D69" s="232" t="s">
        <v>92</v>
      </c>
      <c r="E69" s="232" t="s">
        <v>93</v>
      </c>
      <c r="F69" s="46" t="s">
        <v>326</v>
      </c>
      <c r="G69" s="41">
        <v>790</v>
      </c>
      <c r="H69" s="152">
        <v>45299</v>
      </c>
      <c r="I69" s="41">
        <v>12</v>
      </c>
      <c r="J69" s="41">
        <v>2</v>
      </c>
      <c r="K69" s="232"/>
      <c r="L69" s="51">
        <f>M69*30</f>
        <v>300</v>
      </c>
      <c r="M69" s="51">
        <f>I69-J69</f>
        <v>10</v>
      </c>
      <c r="N69" s="376" t="str">
        <f t="shared" ca="1" si="20"/>
        <v>Warning</v>
      </c>
      <c r="O69" s="232" t="s">
        <v>904</v>
      </c>
      <c r="P69" s="41">
        <v>1</v>
      </c>
      <c r="Q69" s="41">
        <v>365.84</v>
      </c>
      <c r="R69" s="41">
        <v>365.84</v>
      </c>
      <c r="S69" s="41">
        <v>1</v>
      </c>
      <c r="T69" s="41">
        <v>98</v>
      </c>
      <c r="U69" s="67">
        <f t="shared" si="19"/>
        <v>1.0204081632653061</v>
      </c>
      <c r="V69" s="435">
        <v>790</v>
      </c>
      <c r="W69" s="550">
        <v>1</v>
      </c>
      <c r="X69" s="550">
        <v>950.3</v>
      </c>
      <c r="Y69" s="80">
        <f t="shared" si="15"/>
        <v>0.98</v>
      </c>
      <c r="Z69" s="484">
        <f>(Y69*1000*0.79*1000)/X69</f>
        <v>814.69009786383253</v>
      </c>
      <c r="AA69" s="80">
        <f t="shared" si="17"/>
        <v>16.293801957276649</v>
      </c>
      <c r="AB69" s="40">
        <v>1</v>
      </c>
      <c r="AC69" s="215"/>
      <c r="AD69" s="40"/>
    </row>
    <row r="70" spans="1:30" s="13" customFormat="1" x14ac:dyDescent="0.3">
      <c r="A70" s="113" t="s">
        <v>676</v>
      </c>
      <c r="B70" s="232" t="s">
        <v>1311</v>
      </c>
      <c r="C70" s="232" t="s">
        <v>97</v>
      </c>
      <c r="D70" s="232" t="s">
        <v>520</v>
      </c>
      <c r="E70" s="232" t="s">
        <v>98</v>
      </c>
      <c r="F70" s="46" t="s">
        <v>16</v>
      </c>
      <c r="G70" s="41">
        <v>790</v>
      </c>
      <c r="H70" s="152">
        <v>45685</v>
      </c>
      <c r="I70" s="41">
        <v>12</v>
      </c>
      <c r="J70" s="41">
        <v>2</v>
      </c>
      <c r="K70" s="232"/>
      <c r="L70" s="51">
        <f>M70*30</f>
        <v>300</v>
      </c>
      <c r="M70" s="51">
        <f>I70-J70</f>
        <v>10</v>
      </c>
      <c r="N70" s="376" t="str">
        <f t="shared" ca="1" si="20"/>
        <v/>
      </c>
      <c r="O70" s="232" t="s">
        <v>1540</v>
      </c>
      <c r="P70" s="41">
        <v>10</v>
      </c>
      <c r="Q70" s="41">
        <v>246.33</v>
      </c>
      <c r="R70" s="41">
        <v>246.33</v>
      </c>
      <c r="S70" s="41">
        <v>1</v>
      </c>
      <c r="T70" s="41">
        <v>98</v>
      </c>
      <c r="U70" s="67">
        <f t="shared" si="19"/>
        <v>10.204081632653061</v>
      </c>
      <c r="V70" s="435">
        <v>7950</v>
      </c>
      <c r="W70" s="550">
        <v>2.5</v>
      </c>
      <c r="X70" s="550">
        <v>1972.1</v>
      </c>
      <c r="Y70" s="80">
        <f t="shared" si="15"/>
        <v>2.4500000000000002</v>
      </c>
      <c r="Z70" s="484">
        <f>(Y70*1000*0.79*1000)/X70</f>
        <v>981.44110339232293</v>
      </c>
      <c r="AA70" s="80">
        <f t="shared" si="17"/>
        <v>19.62882206784646</v>
      </c>
      <c r="AB70" s="40">
        <v>1</v>
      </c>
      <c r="AC70" s="215"/>
      <c r="AD70" s="9"/>
    </row>
    <row r="71" spans="1:30" customFormat="1" x14ac:dyDescent="0.3">
      <c r="A71" s="113" t="s">
        <v>965</v>
      </c>
      <c r="B71" s="232" t="s">
        <v>1313</v>
      </c>
      <c r="C71" s="232" t="s">
        <v>964</v>
      </c>
      <c r="D71" s="232" t="s">
        <v>521</v>
      </c>
      <c r="E71" s="232" t="s">
        <v>90</v>
      </c>
      <c r="F71" s="46" t="s">
        <v>16</v>
      </c>
      <c r="G71" s="41">
        <v>790</v>
      </c>
      <c r="H71" s="152">
        <v>44945</v>
      </c>
      <c r="I71" s="41">
        <v>12</v>
      </c>
      <c r="J71" s="41">
        <v>2</v>
      </c>
      <c r="K71" s="38"/>
      <c r="L71" s="51">
        <v>300</v>
      </c>
      <c r="M71" s="51">
        <v>10</v>
      </c>
      <c r="N71" s="376" t="str">
        <f t="shared" ca="1" si="20"/>
        <v>Warning</v>
      </c>
      <c r="O71" s="40" t="s">
        <v>1539</v>
      </c>
      <c r="P71" s="41">
        <v>5</v>
      </c>
      <c r="Q71" s="41">
        <v>255.35</v>
      </c>
      <c r="R71" s="41">
        <v>255.35</v>
      </c>
      <c r="S71" s="41">
        <v>1</v>
      </c>
      <c r="T71" s="41">
        <v>99</v>
      </c>
      <c r="U71" s="43">
        <f t="shared" si="19"/>
        <v>5.0505050505050502</v>
      </c>
      <c r="V71" s="42">
        <v>3950</v>
      </c>
      <c r="W71" s="363">
        <v>1</v>
      </c>
      <c r="X71" s="363">
        <v>789.7</v>
      </c>
      <c r="Y71" s="43">
        <f t="shared" si="15"/>
        <v>0.98999999999999988</v>
      </c>
      <c r="Z71" s="3">
        <f>(Y71*1000*0.79*1000)/X71</f>
        <v>990.37609218690625</v>
      </c>
      <c r="AA71" s="43">
        <f t="shared" si="17"/>
        <v>19.807521843738126</v>
      </c>
      <c r="AB71" s="40">
        <v>1</v>
      </c>
      <c r="AC71" s="215"/>
      <c r="AD71" s="1"/>
    </row>
    <row r="72" spans="1:30" customFormat="1" x14ac:dyDescent="0.3">
      <c r="A72" s="113" t="s">
        <v>970</v>
      </c>
      <c r="B72" s="232" t="s">
        <v>1310</v>
      </c>
      <c r="C72" s="232" t="s">
        <v>103</v>
      </c>
      <c r="D72" s="232" t="s">
        <v>544</v>
      </c>
      <c r="E72" s="232" t="s">
        <v>204</v>
      </c>
      <c r="F72" s="46" t="s">
        <v>16</v>
      </c>
      <c r="G72" s="41">
        <v>790</v>
      </c>
      <c r="H72" s="152">
        <v>45685</v>
      </c>
      <c r="I72" s="41">
        <v>12</v>
      </c>
      <c r="J72" s="41">
        <v>2</v>
      </c>
      <c r="K72" s="232"/>
      <c r="L72" s="51">
        <f>M72*30</f>
        <v>300</v>
      </c>
      <c r="M72" s="51">
        <f>I72-J72</f>
        <v>10</v>
      </c>
      <c r="N72" s="376" t="str">
        <f t="shared" ca="1" si="20"/>
        <v/>
      </c>
      <c r="O72" s="232" t="s">
        <v>1540</v>
      </c>
      <c r="P72" s="41">
        <v>10</v>
      </c>
      <c r="Q72" s="41">
        <v>313.36</v>
      </c>
      <c r="R72" s="41">
        <v>313.36</v>
      </c>
      <c r="S72" s="41">
        <v>1</v>
      </c>
      <c r="T72" s="41">
        <v>98</v>
      </c>
      <c r="U72" s="43">
        <f t="shared" si="19"/>
        <v>10.204081632653061</v>
      </c>
      <c r="V72" s="42">
        <v>7950</v>
      </c>
      <c r="W72" s="363">
        <v>1</v>
      </c>
      <c r="X72" s="363">
        <v>789.9</v>
      </c>
      <c r="Y72" s="43">
        <f t="shared" si="15"/>
        <v>0.98000000000000009</v>
      </c>
      <c r="Z72" s="3">
        <f>(Y72*1000*0.79*1000)/X72</f>
        <v>980.12406633751129</v>
      </c>
      <c r="AA72" s="43">
        <f t="shared" si="17"/>
        <v>19.60248132675023</v>
      </c>
      <c r="AB72" s="40">
        <v>1</v>
      </c>
      <c r="AC72" s="215"/>
      <c r="AD72" s="33"/>
    </row>
    <row r="73" spans="1:30" customFormat="1" x14ac:dyDescent="0.3">
      <c r="A73" s="291"/>
      <c r="B73" s="291"/>
      <c r="C73" s="17"/>
      <c r="D73" s="17"/>
      <c r="E73" s="17"/>
      <c r="F73" s="289"/>
      <c r="G73" s="388"/>
      <c r="H73" s="364"/>
      <c r="I73" s="388"/>
      <c r="J73" s="289"/>
      <c r="K73" s="290"/>
      <c r="L73" s="2"/>
      <c r="M73" s="2"/>
      <c r="N73" s="301" t="str">
        <f t="shared" ref="N73:N78" si="21">IF(H98="","",IF(EDATE(H98,M98)&lt;=E94, "OJO", ""))</f>
        <v/>
      </c>
      <c r="O73" s="17"/>
      <c r="T73" s="11"/>
      <c r="W73" s="676"/>
      <c r="X73" s="676"/>
    </row>
    <row r="74" spans="1:30" customFormat="1" x14ac:dyDescent="0.3">
      <c r="A74" s="291"/>
      <c r="B74" s="291"/>
      <c r="C74" s="17"/>
      <c r="D74" s="17"/>
      <c r="E74" s="17"/>
      <c r="F74" s="289"/>
      <c r="G74" s="388"/>
      <c r="H74" s="364"/>
      <c r="I74" s="388"/>
      <c r="J74" s="289"/>
      <c r="K74" s="290"/>
      <c r="L74" s="2"/>
      <c r="M74" s="2"/>
      <c r="N74" s="301" t="str">
        <f t="shared" si="21"/>
        <v/>
      </c>
      <c r="O74" s="17"/>
      <c r="T74" s="11"/>
      <c r="W74" s="676"/>
      <c r="X74" s="676"/>
    </row>
    <row r="75" spans="1:30" customFormat="1" x14ac:dyDescent="0.3">
      <c r="A75" s="291"/>
      <c r="B75" s="291"/>
      <c r="C75" s="17"/>
      <c r="D75" s="17"/>
      <c r="E75" s="17"/>
      <c r="F75" s="289"/>
      <c r="G75" s="388"/>
      <c r="H75" s="364"/>
      <c r="I75" s="388"/>
      <c r="J75" s="289"/>
      <c r="K75" s="290"/>
      <c r="L75" s="2"/>
      <c r="M75" s="2"/>
      <c r="N75" s="301" t="str">
        <f t="shared" si="21"/>
        <v/>
      </c>
      <c r="O75" s="17"/>
      <c r="T75" s="11"/>
      <c r="W75" s="676"/>
      <c r="X75" s="676"/>
    </row>
    <row r="76" spans="1:30" customFormat="1" x14ac:dyDescent="0.3">
      <c r="A76" s="291"/>
      <c r="B76" s="291"/>
      <c r="C76" s="17"/>
      <c r="D76" s="17"/>
      <c r="E76" s="17"/>
      <c r="F76" s="289"/>
      <c r="G76" s="388"/>
      <c r="H76" s="364"/>
      <c r="I76" s="388"/>
      <c r="J76" s="289"/>
      <c r="K76" s="290"/>
      <c r="L76" s="2"/>
      <c r="M76" s="2"/>
      <c r="N76" s="301" t="str">
        <f t="shared" si="21"/>
        <v/>
      </c>
      <c r="O76" s="17"/>
      <c r="T76" s="11"/>
      <c r="W76" s="676"/>
      <c r="X76" s="676"/>
    </row>
    <row r="77" spans="1:30" customFormat="1" x14ac:dyDescent="0.3">
      <c r="A77" s="291"/>
      <c r="B77" s="291"/>
      <c r="C77" s="17"/>
      <c r="D77" s="17"/>
      <c r="E77" s="17"/>
      <c r="F77" s="289"/>
      <c r="G77" s="388"/>
      <c r="H77" s="364"/>
      <c r="I77" s="388"/>
      <c r="J77" s="289"/>
      <c r="K77" s="290"/>
      <c r="L77" s="2"/>
      <c r="M77" s="2"/>
      <c r="N77" s="301" t="str">
        <f t="shared" si="21"/>
        <v/>
      </c>
      <c r="O77" s="17"/>
      <c r="T77" s="11"/>
      <c r="W77" s="676"/>
      <c r="X77" s="676"/>
    </row>
    <row r="78" spans="1:30" customFormat="1" x14ac:dyDescent="0.3">
      <c r="A78" s="291"/>
      <c r="B78" s="291"/>
      <c r="C78" s="17"/>
      <c r="D78" s="17"/>
      <c r="E78" s="17"/>
      <c r="F78" s="289"/>
      <c r="G78" s="388"/>
      <c r="H78" s="364"/>
      <c r="I78" s="388"/>
      <c r="J78" s="289"/>
      <c r="K78" s="290"/>
      <c r="L78" s="2"/>
      <c r="M78" s="2"/>
      <c r="N78" s="301" t="str">
        <f t="shared" si="21"/>
        <v/>
      </c>
      <c r="O78" s="17"/>
      <c r="T78" s="11"/>
      <c r="W78" s="676"/>
      <c r="X78" s="676"/>
    </row>
    <row r="79" spans="1:30" customFormat="1" x14ac:dyDescent="0.3">
      <c r="A79" s="291"/>
      <c r="B79" s="576"/>
      <c r="C79" s="577" t="s">
        <v>1714</v>
      </c>
      <c r="D79" s="17"/>
      <c r="E79" s="17"/>
      <c r="F79" s="289"/>
      <c r="G79" s="388"/>
      <c r="H79" s="364"/>
      <c r="I79" s="388"/>
      <c r="J79" s="289"/>
      <c r="K79" s="290"/>
      <c r="L79" s="2"/>
      <c r="M79" s="2"/>
      <c r="N79" s="375"/>
      <c r="O79" s="17"/>
      <c r="T79" s="11"/>
      <c r="W79" s="676"/>
      <c r="X79" s="676"/>
    </row>
    <row r="80" spans="1:30" customFormat="1" x14ac:dyDescent="0.3">
      <c r="A80" s="291"/>
      <c r="B80" s="291"/>
      <c r="C80" s="17"/>
      <c r="D80" s="17"/>
      <c r="E80" s="17"/>
      <c r="F80" s="289"/>
      <c r="G80" s="388"/>
      <c r="H80" s="364"/>
      <c r="I80" s="388"/>
      <c r="J80" s="289"/>
      <c r="K80" s="290"/>
      <c r="L80" s="2"/>
      <c r="M80" s="2"/>
      <c r="N80" s="375"/>
      <c r="O80" s="17"/>
      <c r="T80" s="11"/>
      <c r="W80" s="676"/>
      <c r="X80" s="676"/>
    </row>
    <row r="81" spans="1:24" customFormat="1" x14ac:dyDescent="0.3">
      <c r="A81" s="291"/>
      <c r="B81" s="291"/>
      <c r="C81" s="17"/>
      <c r="D81" s="17"/>
      <c r="E81" s="17"/>
      <c r="F81" s="289"/>
      <c r="G81" s="388"/>
      <c r="H81" s="364"/>
      <c r="I81" s="388"/>
      <c r="J81" s="289"/>
      <c r="K81" s="290"/>
      <c r="L81" s="2"/>
      <c r="M81" s="2"/>
      <c r="N81" s="375"/>
      <c r="O81" s="17"/>
      <c r="T81" s="11"/>
      <c r="W81" s="676"/>
      <c r="X81" s="676"/>
    </row>
    <row r="82" spans="1:24" customFormat="1" x14ac:dyDescent="0.3">
      <c r="A82" s="291"/>
      <c r="B82" s="291"/>
      <c r="C82" s="17"/>
      <c r="D82" s="17"/>
      <c r="E82" s="17"/>
      <c r="F82" s="289"/>
      <c r="G82" s="388"/>
      <c r="H82" s="364"/>
      <c r="I82" s="388"/>
      <c r="J82" s="289"/>
      <c r="K82" s="290"/>
      <c r="L82" s="8"/>
      <c r="M82" s="2"/>
      <c r="N82" s="375"/>
      <c r="O82" s="17"/>
      <c r="T82" s="11"/>
      <c r="W82" s="676"/>
      <c r="X82" s="676"/>
    </row>
    <row r="83" spans="1:24" customFormat="1" x14ac:dyDescent="0.3">
      <c r="A83" s="291"/>
      <c r="B83" s="291"/>
      <c r="C83" s="17"/>
      <c r="D83" s="17"/>
      <c r="E83" s="17"/>
      <c r="F83" s="289"/>
      <c r="G83" s="388"/>
      <c r="H83" s="364"/>
      <c r="I83" s="388"/>
      <c r="J83" s="289"/>
      <c r="K83" s="290"/>
      <c r="L83" s="8"/>
      <c r="M83" s="2"/>
      <c r="N83" s="375"/>
      <c r="O83" s="17"/>
      <c r="T83" s="11"/>
      <c r="W83" s="676"/>
      <c r="X83" s="676"/>
    </row>
    <row r="84" spans="1:24" customFormat="1" x14ac:dyDescent="0.3">
      <c r="A84" s="291"/>
      <c r="B84" s="291"/>
      <c r="C84" s="17"/>
      <c r="D84" s="17"/>
      <c r="E84" s="17"/>
      <c r="F84" s="289"/>
      <c r="G84" s="388"/>
      <c r="H84" s="364"/>
      <c r="I84" s="388"/>
      <c r="J84" s="289"/>
      <c r="K84" s="290"/>
      <c r="L84" s="8"/>
      <c r="M84" s="2"/>
      <c r="N84" s="375"/>
      <c r="O84" s="17"/>
      <c r="T84" s="11"/>
      <c r="W84" s="676"/>
      <c r="X84" s="676"/>
    </row>
    <row r="85" spans="1:24" customFormat="1" x14ac:dyDescent="0.3">
      <c r="A85" s="291"/>
      <c r="B85" s="291"/>
      <c r="C85" s="17"/>
      <c r="D85" s="17"/>
      <c r="E85" s="17"/>
      <c r="F85" s="289"/>
      <c r="G85" s="388"/>
      <c r="H85" s="364"/>
      <c r="I85" s="388"/>
      <c r="J85" s="289"/>
      <c r="K85" s="290"/>
      <c r="L85" s="8"/>
      <c r="M85" s="2"/>
      <c r="N85" s="375"/>
      <c r="O85" s="17"/>
      <c r="T85" s="11"/>
      <c r="W85" s="676"/>
      <c r="X85" s="676"/>
    </row>
    <row r="86" spans="1:24" customFormat="1" x14ac:dyDescent="0.3">
      <c r="A86" s="291"/>
      <c r="B86" s="291"/>
      <c r="C86" s="17"/>
      <c r="D86" s="17"/>
      <c r="E86" s="17"/>
      <c r="F86" s="289"/>
      <c r="G86" s="388"/>
      <c r="H86" s="364"/>
      <c r="I86" s="388"/>
      <c r="J86" s="289"/>
      <c r="K86" s="290"/>
      <c r="L86" s="8"/>
      <c r="M86" s="2"/>
      <c r="N86" s="375"/>
      <c r="O86" s="17"/>
      <c r="T86" s="11"/>
      <c r="W86" s="676"/>
      <c r="X86" s="676"/>
    </row>
    <row r="87" spans="1:24" customFormat="1" x14ac:dyDescent="0.3">
      <c r="A87" s="291"/>
      <c r="B87" s="291"/>
      <c r="C87" s="17"/>
      <c r="D87" s="17"/>
      <c r="E87" s="17"/>
      <c r="F87" s="289"/>
      <c r="G87" s="388"/>
      <c r="H87" s="364"/>
      <c r="I87" s="388"/>
      <c r="J87" s="289"/>
      <c r="K87" s="290"/>
      <c r="L87" s="8"/>
      <c r="M87" s="2"/>
      <c r="N87" s="375"/>
      <c r="O87" s="17"/>
      <c r="T87" s="11"/>
      <c r="W87" s="676"/>
      <c r="X87" s="676"/>
    </row>
    <row r="88" spans="1:24" customFormat="1" x14ac:dyDescent="0.3">
      <c r="A88" s="291"/>
      <c r="B88" s="291"/>
      <c r="C88" s="17"/>
      <c r="D88" s="17"/>
      <c r="E88" s="17"/>
      <c r="F88" s="289"/>
      <c r="G88" s="388"/>
      <c r="H88" s="364"/>
      <c r="I88" s="388"/>
      <c r="J88" s="289"/>
      <c r="K88" s="290"/>
      <c r="L88" s="8"/>
      <c r="M88" s="2"/>
      <c r="N88" s="375"/>
      <c r="O88" s="17"/>
      <c r="T88" s="11"/>
      <c r="W88" s="676"/>
      <c r="X88" s="676"/>
    </row>
    <row r="89" spans="1:24" customFormat="1" x14ac:dyDescent="0.3">
      <c r="A89" s="291"/>
      <c r="B89" s="291"/>
      <c r="C89" s="17"/>
      <c r="D89" s="17"/>
      <c r="E89" s="17"/>
      <c r="F89" s="289"/>
      <c r="G89" s="388"/>
      <c r="H89" s="364"/>
      <c r="I89" s="388"/>
      <c r="J89" s="289"/>
      <c r="K89" s="290"/>
      <c r="L89" s="8"/>
      <c r="M89" s="2"/>
      <c r="N89" s="375"/>
      <c r="O89" s="17"/>
      <c r="T89" s="11"/>
      <c r="W89" s="676"/>
      <c r="X89" s="676"/>
    </row>
    <row r="90" spans="1:24" customFormat="1" x14ac:dyDescent="0.3">
      <c r="A90" s="291"/>
      <c r="B90" s="291"/>
      <c r="C90" s="17"/>
      <c r="D90" s="17"/>
      <c r="E90" s="17"/>
      <c r="F90" s="289"/>
      <c r="G90" s="388"/>
      <c r="H90" s="364"/>
      <c r="I90" s="388"/>
      <c r="J90" s="289"/>
      <c r="K90" s="290"/>
      <c r="L90" s="8"/>
      <c r="M90" s="2"/>
      <c r="N90" s="375"/>
      <c r="O90" s="17"/>
      <c r="T90" s="11"/>
      <c r="W90" s="676"/>
      <c r="X90" s="676"/>
    </row>
    <row r="91" spans="1:24" customFormat="1" x14ac:dyDescent="0.3">
      <c r="A91" s="291"/>
      <c r="B91" s="291"/>
      <c r="C91" s="17"/>
      <c r="D91" s="17"/>
      <c r="E91" s="17"/>
      <c r="F91" s="289"/>
      <c r="G91" s="388"/>
      <c r="H91" s="364"/>
      <c r="I91" s="388"/>
      <c r="J91" s="289"/>
      <c r="K91" s="290"/>
      <c r="L91" s="8"/>
      <c r="M91" s="2"/>
      <c r="N91" s="375"/>
      <c r="O91" s="17"/>
      <c r="T91" s="11"/>
      <c r="W91" s="676"/>
      <c r="X91" s="676"/>
    </row>
    <row r="92" spans="1:24" customFormat="1" x14ac:dyDescent="0.3">
      <c r="A92" s="291"/>
      <c r="B92" s="291"/>
      <c r="C92" s="17"/>
      <c r="D92" s="17"/>
      <c r="E92" s="17"/>
      <c r="F92" s="289"/>
      <c r="G92" s="388"/>
      <c r="H92" s="364"/>
      <c r="I92" s="388"/>
      <c r="J92" s="289"/>
      <c r="K92" s="290"/>
      <c r="L92" s="8"/>
      <c r="M92" s="2"/>
      <c r="N92" s="375"/>
      <c r="O92" s="17"/>
      <c r="T92" s="11"/>
      <c r="W92" s="676"/>
      <c r="X92" s="676"/>
    </row>
    <row r="93" spans="1:24" customFormat="1" x14ac:dyDescent="0.3">
      <c r="A93" s="291"/>
      <c r="B93" s="291"/>
      <c r="C93" s="17"/>
      <c r="D93" s="17"/>
      <c r="E93" s="17"/>
      <c r="F93" s="289"/>
      <c r="G93" s="388"/>
      <c r="H93" s="364"/>
      <c r="I93" s="388"/>
      <c r="J93" s="289"/>
      <c r="K93" s="290"/>
      <c r="L93" s="2"/>
      <c r="M93" s="2"/>
      <c r="N93" s="375"/>
      <c r="O93" s="17"/>
      <c r="T93" s="11"/>
      <c r="W93" s="676"/>
      <c r="X93" s="676"/>
    </row>
    <row r="94" spans="1:24" customFormat="1" x14ac:dyDescent="0.3">
      <c r="A94" s="291"/>
      <c r="B94" s="291"/>
      <c r="C94" s="17"/>
      <c r="D94" s="17"/>
      <c r="E94" s="17"/>
      <c r="F94" s="289"/>
      <c r="G94" s="388"/>
      <c r="H94" s="364"/>
      <c r="I94" s="388"/>
      <c r="J94" s="289"/>
      <c r="K94" s="290"/>
      <c r="L94" s="8"/>
      <c r="M94" s="2"/>
      <c r="N94" s="375"/>
      <c r="O94" s="17"/>
      <c r="T94" s="11"/>
      <c r="W94" s="676"/>
      <c r="X94" s="676"/>
    </row>
    <row r="95" spans="1:24" customFormat="1" x14ac:dyDescent="0.3">
      <c r="A95" s="291"/>
      <c r="B95" s="291"/>
      <c r="C95" s="17"/>
      <c r="D95" s="17"/>
      <c r="E95" s="17"/>
      <c r="F95" s="289"/>
      <c r="G95" s="388"/>
      <c r="H95" s="364"/>
      <c r="I95" s="388"/>
      <c r="J95" s="289"/>
      <c r="K95" s="290"/>
      <c r="L95" s="8"/>
      <c r="M95" s="2"/>
      <c r="N95" s="375"/>
      <c r="O95" s="17"/>
      <c r="T95" s="11"/>
      <c r="W95" s="676"/>
      <c r="X95" s="676"/>
    </row>
    <row r="96" spans="1:24" customFormat="1" x14ac:dyDescent="0.3">
      <c r="A96" s="291"/>
      <c r="B96" s="291"/>
      <c r="C96" s="17"/>
      <c r="D96" s="17"/>
      <c r="E96" s="17"/>
      <c r="F96" s="289"/>
      <c r="G96" s="388"/>
      <c r="H96" s="364"/>
      <c r="I96" s="388"/>
      <c r="J96" s="289"/>
      <c r="K96" s="290"/>
      <c r="L96" s="8"/>
      <c r="M96" s="2"/>
      <c r="N96" s="375"/>
      <c r="O96" s="17"/>
      <c r="T96" s="11"/>
      <c r="W96" s="676"/>
      <c r="X96" s="676"/>
    </row>
    <row r="97" spans="1:24" customFormat="1" x14ac:dyDescent="0.3">
      <c r="A97" s="291"/>
      <c r="B97" s="291"/>
      <c r="C97" s="17"/>
      <c r="D97" s="17"/>
      <c r="E97" s="17"/>
      <c r="F97" s="289"/>
      <c r="G97" s="388"/>
      <c r="H97" s="364"/>
      <c r="I97" s="388"/>
      <c r="J97" s="289"/>
      <c r="K97" s="290"/>
      <c r="L97" s="8"/>
      <c r="M97" s="2"/>
      <c r="N97" s="375"/>
      <c r="O97" s="17"/>
      <c r="T97" s="11"/>
      <c r="W97" s="676"/>
      <c r="X97" s="676"/>
    </row>
    <row r="98" spans="1:24" customFormat="1" x14ac:dyDescent="0.3">
      <c r="A98" s="291"/>
      <c r="B98" s="291"/>
      <c r="C98" s="17"/>
      <c r="D98" s="17"/>
      <c r="E98" s="17"/>
      <c r="F98" s="289"/>
      <c r="G98" s="388"/>
      <c r="H98" s="364"/>
      <c r="I98" s="388"/>
      <c r="J98" s="289"/>
      <c r="K98" s="290"/>
      <c r="L98" s="8"/>
      <c r="M98" s="2"/>
      <c r="N98" s="375"/>
      <c r="O98" s="17"/>
      <c r="T98" s="11"/>
      <c r="W98" s="676"/>
      <c r="X98" s="676"/>
    </row>
    <row r="99" spans="1:24" customFormat="1" x14ac:dyDescent="0.3">
      <c r="A99" s="291"/>
      <c r="B99" s="291"/>
      <c r="C99" s="17"/>
      <c r="D99" s="17"/>
      <c r="E99" s="17"/>
      <c r="F99" s="289"/>
      <c r="G99" s="388"/>
      <c r="H99" s="364"/>
      <c r="I99" s="388"/>
      <c r="J99" s="289"/>
      <c r="K99" s="290"/>
      <c r="L99" s="8"/>
      <c r="M99" s="2"/>
      <c r="N99" s="375"/>
      <c r="O99" s="17"/>
      <c r="T99" s="11"/>
      <c r="W99" s="676"/>
      <c r="X99" s="676"/>
    </row>
    <row r="100" spans="1:24" customFormat="1" x14ac:dyDescent="0.3">
      <c r="A100" s="291"/>
      <c r="B100" s="291"/>
      <c r="C100" s="17"/>
      <c r="D100" s="17"/>
      <c r="E100" s="17"/>
      <c r="F100" s="289"/>
      <c r="G100" s="388"/>
      <c r="H100" s="364"/>
      <c r="I100" s="388"/>
      <c r="J100" s="289"/>
      <c r="K100" s="290"/>
      <c r="L100" s="8"/>
      <c r="M100" s="2"/>
      <c r="N100" s="375"/>
      <c r="O100" s="17"/>
      <c r="T100" s="11"/>
      <c r="W100" s="676"/>
      <c r="X100" s="676"/>
    </row>
    <row r="101" spans="1:24" customFormat="1" x14ac:dyDescent="0.3">
      <c r="A101" s="291"/>
      <c r="B101" s="291"/>
      <c r="C101" s="17"/>
      <c r="D101" s="17"/>
      <c r="E101" s="17"/>
      <c r="F101" s="289"/>
      <c r="G101" s="388"/>
      <c r="H101" s="364"/>
      <c r="I101" s="388"/>
      <c r="J101" s="289"/>
      <c r="K101" s="290"/>
      <c r="L101" s="8"/>
      <c r="M101" s="2"/>
      <c r="N101" s="375"/>
      <c r="O101" s="17"/>
      <c r="T101" s="11"/>
      <c r="W101" s="676"/>
      <c r="X101" s="676"/>
    </row>
    <row r="102" spans="1:24" customFormat="1" x14ac:dyDescent="0.3">
      <c r="A102" s="291"/>
      <c r="B102" s="291"/>
      <c r="C102" s="17"/>
      <c r="D102" s="17"/>
      <c r="E102" s="17"/>
      <c r="F102" s="289"/>
      <c r="G102" s="388"/>
      <c r="H102" s="364"/>
      <c r="I102" s="388"/>
      <c r="J102" s="289"/>
      <c r="K102" s="290"/>
      <c r="L102" s="8"/>
      <c r="M102" s="2"/>
      <c r="N102" s="375"/>
      <c r="O102" s="17"/>
      <c r="T102" s="11"/>
      <c r="W102" s="676"/>
      <c r="X102" s="676"/>
    </row>
    <row r="103" spans="1:24" customFormat="1" x14ac:dyDescent="0.3">
      <c r="A103" s="291"/>
      <c r="B103" s="291"/>
      <c r="C103" s="17"/>
      <c r="D103" s="17"/>
      <c r="E103" s="17"/>
      <c r="F103" s="289"/>
      <c r="G103" s="388"/>
      <c r="H103" s="364"/>
      <c r="I103" s="388"/>
      <c r="J103" s="289"/>
      <c r="K103" s="290"/>
      <c r="L103" s="8"/>
      <c r="M103" s="2"/>
      <c r="N103" s="375"/>
      <c r="O103" s="17"/>
      <c r="T103" s="11"/>
      <c r="W103" s="676"/>
      <c r="X103" s="676"/>
    </row>
    <row r="105" spans="1:24" x14ac:dyDescent="0.3">
      <c r="L105" s="8"/>
    </row>
    <row r="106" spans="1:24" x14ac:dyDescent="0.3">
      <c r="L106" s="8"/>
    </row>
  </sheetData>
  <autoFilter ref="A2:AC78" xr:uid="{00000000-0001-0000-0200-000000000000}">
    <sortState xmlns:xlrd2="http://schemas.microsoft.com/office/spreadsheetml/2017/richdata2" ref="A3:AC78">
      <sortCondition ref="B2:B78"/>
    </sortState>
  </autoFilter>
  <phoneticPr fontId="3" type="noConversion"/>
  <conditionalFormatting sqref="N3:N68">
    <cfRule type="containsText" dxfId="1" priority="2" stopIfTrue="1" operator="containsText" text="OJO">
      <formula>NOT(ISERROR(SEARCH("OJO",N3)))</formula>
    </cfRule>
  </conditionalFormatting>
  <conditionalFormatting sqref="O28:T28">
    <cfRule type="containsText" dxfId="0" priority="23" stopIfTrue="1" operator="containsText" text="OJO">
      <formula>NOT(ISERROR(SEARCH("OJO",O28)))</formula>
    </cfRule>
  </conditionalFormatting>
  <pageMargins left="0.75" right="0.75" top="0.18" bottom="0.17" header="0" footer="0.16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L1366"/>
  <sheetViews>
    <sheetView zoomScale="90" zoomScaleNormal="90" workbookViewId="0">
      <pane xSplit="10" ySplit="9" topLeftCell="FS162" activePane="bottomRight" state="frozen"/>
      <selection pane="topRight" activeCell="K1" sqref="K1"/>
      <selection pane="bottomLeft" activeCell="A10" sqref="A10"/>
      <selection pane="bottomRight" activeCell="FW94" sqref="FW94"/>
    </sheetView>
  </sheetViews>
  <sheetFormatPr baseColWidth="10" defaultColWidth="11.453125" defaultRowHeight="12.5" x14ac:dyDescent="0.25"/>
  <cols>
    <col min="1" max="1" width="19.54296875" style="13" customWidth="1"/>
    <col min="2" max="2" width="29.453125" style="13" customWidth="1"/>
    <col min="3" max="3" width="60.81640625" style="13" customWidth="1"/>
    <col min="4" max="4" width="16.54296875" hidden="1" customWidth="1"/>
    <col min="5" max="5" width="14.453125" style="2" hidden="1" customWidth="1"/>
    <col min="6" max="6" width="13.54296875" style="2" hidden="1" customWidth="1"/>
    <col min="7" max="7" width="12.453125" style="2" hidden="1" customWidth="1"/>
    <col min="8" max="8" width="14.453125" style="2" hidden="1" customWidth="1"/>
    <col min="9" max="9" width="21.453125" style="2" hidden="1" customWidth="1"/>
    <col min="10" max="10" width="0.453125" style="2" hidden="1" customWidth="1"/>
    <col min="11" max="11" width="20.453125" style="2" hidden="1" customWidth="1"/>
    <col min="12" max="12" width="15.54296875" style="2" hidden="1" customWidth="1"/>
    <col min="13" max="13" width="16.453125" style="2" hidden="1" customWidth="1"/>
    <col min="14" max="14" width="15.453125" hidden="1" customWidth="1"/>
    <col min="15" max="15" width="19.453125" hidden="1" customWidth="1"/>
    <col min="16" max="16" width="18.453125" style="2" hidden="1" customWidth="1"/>
    <col min="17" max="18" width="15.54296875" style="2" hidden="1" customWidth="1"/>
    <col min="19" max="19" width="10.54296875" style="2" hidden="1" customWidth="1"/>
    <col min="20" max="22" width="15.54296875" style="2" hidden="1" customWidth="1"/>
    <col min="23" max="23" width="13.453125" style="2" hidden="1" customWidth="1"/>
    <col min="24" max="27" width="11.453125" hidden="1" customWidth="1"/>
    <col min="28" max="28" width="11.453125" style="2" hidden="1" customWidth="1"/>
    <col min="29" max="29" width="11.453125" hidden="1" customWidth="1"/>
    <col min="30" max="30" width="11.453125" style="2" hidden="1" customWidth="1"/>
    <col min="31" max="31" width="15.453125" hidden="1" customWidth="1"/>
    <col min="32" max="35" width="0" hidden="1" customWidth="1"/>
    <col min="36" max="36" width="14.54296875" hidden="1" customWidth="1"/>
    <col min="37" max="39" width="0" hidden="1" customWidth="1"/>
    <col min="40" max="40" width="0" style="11" hidden="1" customWidth="1"/>
    <col min="41" max="41" width="0" hidden="1" customWidth="1"/>
    <col min="42" max="42" width="0" style="176" hidden="1" customWidth="1"/>
    <col min="43" max="48" width="0" hidden="1" customWidth="1"/>
    <col min="49" max="49" width="0" style="174" hidden="1" customWidth="1"/>
    <col min="50" max="50" width="21.453125" style="11" customWidth="1"/>
    <col min="59" max="59" width="15" customWidth="1"/>
    <col min="60" max="60" width="14.54296875" customWidth="1"/>
    <col min="71" max="74" width="11.453125" style="2"/>
    <col min="75" max="75" width="17.54296875" style="2" customWidth="1"/>
    <col min="76" max="76" width="11.453125" style="2"/>
    <col min="77" max="77" width="15" style="33" customWidth="1"/>
    <col min="78" max="78" width="16.81640625" style="2" bestFit="1" customWidth="1"/>
    <col min="81" max="81" width="12.81640625" style="2" bestFit="1" customWidth="1"/>
    <col min="82" max="82" width="11.453125" style="2"/>
    <col min="83" max="83" width="12.81640625" style="2" bestFit="1" customWidth="1"/>
    <col min="84" max="84" width="13.453125" style="2" bestFit="1" customWidth="1"/>
    <col min="85" max="85" width="13.453125" style="2" customWidth="1"/>
    <col min="86" max="87" width="11.453125" style="2"/>
    <col min="90" max="90" width="15.453125" style="2" customWidth="1"/>
    <col min="91" max="93" width="11.453125" style="2"/>
    <col min="96" max="96" width="13.453125" bestFit="1" customWidth="1"/>
    <col min="97" max="97" width="13" customWidth="1"/>
    <col min="98" max="98" width="15.54296875" customWidth="1"/>
    <col min="99" max="99" width="25.81640625" customWidth="1"/>
    <col min="100" max="101" width="11.453125" style="2"/>
    <col min="102" max="102" width="16.1796875" style="11" bestFit="1" customWidth="1"/>
    <col min="103" max="103" width="15.81640625" customWidth="1"/>
    <col min="105" max="105" width="11.453125" style="65"/>
    <col min="118" max="119" width="23.1796875" customWidth="1"/>
    <col min="120" max="120" width="21.81640625" customWidth="1"/>
    <col min="121" max="121" width="24" customWidth="1"/>
    <col min="122" max="122" width="18.81640625" customWidth="1"/>
    <col min="124" max="124" width="11.453125" style="2"/>
    <col min="125" max="125" width="13.1796875" customWidth="1"/>
    <col min="127" max="127" width="22.1796875" customWidth="1"/>
    <col min="128" max="128" width="17.54296875" style="2" customWidth="1"/>
    <col min="130" max="131" width="18.1796875" bestFit="1" customWidth="1"/>
    <col min="132" max="132" width="19.81640625" customWidth="1"/>
    <col min="133" max="133" width="19.54296875" customWidth="1"/>
    <col min="134" max="134" width="21.81640625" customWidth="1"/>
    <col min="135" max="135" width="21.1796875" customWidth="1"/>
    <col min="158" max="158" width="15.1796875" bestFit="1" customWidth="1"/>
    <col min="159" max="159" width="18.81640625" customWidth="1"/>
    <col min="160" max="167" width="13.54296875" bestFit="1" customWidth="1"/>
    <col min="170" max="171" width="12.81640625" bestFit="1" customWidth="1"/>
    <col min="172" max="172" width="11.453125" style="2"/>
    <col min="174" max="174" width="11.453125" style="2"/>
  </cols>
  <sheetData>
    <row r="1" spans="1:182" x14ac:dyDescent="0.25">
      <c r="BY1" s="36"/>
      <c r="CU1" s="2"/>
    </row>
    <row r="2" spans="1:182" x14ac:dyDescent="0.25">
      <c r="BY2" s="2"/>
      <c r="CU2" s="2"/>
    </row>
    <row r="3" spans="1:182" x14ac:dyDescent="0.25">
      <c r="AP3" s="176" t="s">
        <v>914</v>
      </c>
      <c r="AQ3" t="s">
        <v>915</v>
      </c>
      <c r="AR3" t="s">
        <v>913</v>
      </c>
      <c r="AS3" t="s">
        <v>918</v>
      </c>
      <c r="AT3" t="s">
        <v>919</v>
      </c>
      <c r="AU3" t="s">
        <v>916</v>
      </c>
      <c r="AV3" t="s">
        <v>917</v>
      </c>
      <c r="BY3" s="2"/>
      <c r="CU3" s="2"/>
    </row>
    <row r="4" spans="1:182" s="274" customFormat="1" ht="13" thickBot="1" x14ac:dyDescent="0.3">
      <c r="A4" s="347"/>
      <c r="B4" s="347"/>
      <c r="C4" s="347"/>
      <c r="E4" s="315"/>
      <c r="F4" s="315"/>
      <c r="G4" s="315"/>
      <c r="H4" s="315"/>
      <c r="I4" s="315"/>
      <c r="J4" s="315"/>
      <c r="K4" s="315"/>
      <c r="L4" s="315"/>
      <c r="M4" s="315"/>
      <c r="P4" s="315"/>
      <c r="Q4" s="315"/>
      <c r="R4" s="315"/>
      <c r="S4" s="315"/>
      <c r="T4" s="315"/>
      <c r="U4" s="315"/>
      <c r="V4" s="315"/>
      <c r="W4" s="315"/>
      <c r="AB4" s="315"/>
      <c r="AD4" s="315"/>
      <c r="AN4" s="327"/>
      <c r="AP4" s="348"/>
      <c r="AW4" s="349"/>
      <c r="AX4" s="327"/>
      <c r="BS4" s="315"/>
      <c r="BT4" s="315"/>
      <c r="BU4" s="315"/>
      <c r="BV4" s="315"/>
      <c r="BW4" s="315"/>
      <c r="BX4" s="315"/>
      <c r="BY4" s="315"/>
      <c r="BZ4" s="315"/>
      <c r="CC4" s="315"/>
      <c r="CD4" s="315"/>
      <c r="CE4" s="315"/>
      <c r="CF4" s="315"/>
      <c r="CG4" s="315"/>
      <c r="CH4" s="315"/>
      <c r="CI4" s="315"/>
      <c r="CL4" s="315"/>
      <c r="CM4" s="315"/>
      <c r="CN4" s="315"/>
      <c r="CO4" s="315"/>
      <c r="CU4" s="315"/>
      <c r="CV4" s="315"/>
      <c r="CW4" s="315"/>
      <c r="CX4" s="327"/>
      <c r="DA4" s="328"/>
      <c r="DT4" s="315"/>
      <c r="DX4" s="315"/>
      <c r="FP4" s="315"/>
      <c r="FR4" s="315"/>
    </row>
    <row r="5" spans="1:182" s="304" customFormat="1" ht="21.75" customHeight="1" thickBot="1" x14ac:dyDescent="0.4">
      <c r="A5" s="706" t="s">
        <v>631</v>
      </c>
      <c r="B5" s="706" t="s">
        <v>632</v>
      </c>
      <c r="C5" s="329" t="s">
        <v>314</v>
      </c>
      <c r="D5" s="330" t="s">
        <v>317</v>
      </c>
      <c r="E5" s="331" t="s">
        <v>349</v>
      </c>
      <c r="F5" s="331" t="s">
        <v>349</v>
      </c>
      <c r="G5" s="331" t="s">
        <v>349</v>
      </c>
      <c r="H5" s="331" t="s">
        <v>349</v>
      </c>
      <c r="I5" s="332" t="s">
        <v>357</v>
      </c>
      <c r="J5" s="333" t="s">
        <v>635</v>
      </c>
      <c r="K5" s="333" t="s">
        <v>634</v>
      </c>
      <c r="L5" s="333" t="s">
        <v>634</v>
      </c>
      <c r="M5" s="333" t="s">
        <v>636</v>
      </c>
      <c r="N5" s="333" t="s">
        <v>638</v>
      </c>
      <c r="O5" s="334" t="s">
        <v>612</v>
      </c>
      <c r="P5" s="335" t="s">
        <v>648</v>
      </c>
      <c r="Q5" s="335" t="s">
        <v>649</v>
      </c>
      <c r="R5" s="335" t="s">
        <v>650</v>
      </c>
      <c r="S5" s="335" t="s">
        <v>289</v>
      </c>
      <c r="T5" s="335" t="s">
        <v>655</v>
      </c>
      <c r="U5" s="335" t="s">
        <v>289</v>
      </c>
      <c r="V5" s="335" t="s">
        <v>649</v>
      </c>
      <c r="W5" s="335" t="s">
        <v>289</v>
      </c>
      <c r="X5" s="333" t="s">
        <v>289</v>
      </c>
      <c r="Y5" s="333" t="s">
        <v>289</v>
      </c>
      <c r="Z5" s="336" t="s">
        <v>668</v>
      </c>
      <c r="AA5" s="337" t="s">
        <v>289</v>
      </c>
      <c r="AB5" s="338" t="s">
        <v>614</v>
      </c>
      <c r="AC5" s="338" t="s">
        <v>671</v>
      </c>
      <c r="AD5" s="339" t="s">
        <v>289</v>
      </c>
      <c r="AE5" s="340" t="s">
        <v>655</v>
      </c>
      <c r="AF5" s="341" t="s">
        <v>660</v>
      </c>
      <c r="AG5" s="331" t="s">
        <v>289</v>
      </c>
      <c r="AH5" s="341" t="s">
        <v>875</v>
      </c>
      <c r="AI5" s="341" t="s">
        <v>669</v>
      </c>
      <c r="AJ5" s="331" t="s">
        <v>883</v>
      </c>
      <c r="AK5" s="341" t="s">
        <v>887</v>
      </c>
      <c r="AL5" s="342" t="s">
        <v>289</v>
      </c>
      <c r="AM5" s="343" t="s">
        <v>890</v>
      </c>
      <c r="AN5" s="330" t="s">
        <v>289</v>
      </c>
      <c r="AO5" s="344" t="s">
        <v>289</v>
      </c>
      <c r="AP5" s="345" t="s">
        <v>912</v>
      </c>
      <c r="AQ5" s="331" t="s">
        <v>912</v>
      </c>
      <c r="AR5" s="331" t="s">
        <v>912</v>
      </c>
      <c r="AS5" s="331" t="s">
        <v>912</v>
      </c>
      <c r="AT5" s="331" t="s">
        <v>912</v>
      </c>
      <c r="AU5" s="331" t="s">
        <v>912</v>
      </c>
      <c r="AV5" s="331" t="s">
        <v>912</v>
      </c>
      <c r="AW5" s="346" t="s">
        <v>911</v>
      </c>
      <c r="AX5" s="191" t="s">
        <v>971</v>
      </c>
      <c r="AZ5" s="195" t="s">
        <v>911</v>
      </c>
      <c r="BA5" s="217" t="s">
        <v>911</v>
      </c>
      <c r="BB5" s="217" t="s">
        <v>911</v>
      </c>
      <c r="BC5" s="217" t="s">
        <v>911</v>
      </c>
      <c r="BD5" s="217" t="s">
        <v>911</v>
      </c>
      <c r="BE5" s="217" t="s">
        <v>911</v>
      </c>
      <c r="BF5" s="217" t="s">
        <v>911</v>
      </c>
      <c r="BG5" s="304" t="s">
        <v>1125</v>
      </c>
      <c r="BH5" s="304" t="s">
        <v>1126</v>
      </c>
      <c r="BI5" s="217" t="s">
        <v>1127</v>
      </c>
      <c r="BJ5" s="217" t="s">
        <v>911</v>
      </c>
      <c r="BK5" s="217" t="s">
        <v>911</v>
      </c>
      <c r="BL5" s="217" t="s">
        <v>911</v>
      </c>
      <c r="BM5" s="217" t="s">
        <v>911</v>
      </c>
      <c r="BN5" s="304" t="s">
        <v>1066</v>
      </c>
      <c r="BO5" s="304" t="s">
        <v>1066</v>
      </c>
      <c r="BP5" s="304" t="s">
        <v>1134</v>
      </c>
      <c r="BQ5" s="304" t="s">
        <v>1134</v>
      </c>
      <c r="BR5" s="304" t="s">
        <v>1188</v>
      </c>
      <c r="BS5" s="217" t="s">
        <v>1190</v>
      </c>
      <c r="BT5" s="217" t="s">
        <v>1201</v>
      </c>
      <c r="BU5" s="217" t="s">
        <v>1188</v>
      </c>
      <c r="BV5" s="217" t="s">
        <v>1190</v>
      </c>
      <c r="BW5" s="217" t="s">
        <v>1202</v>
      </c>
      <c r="BX5" s="217" t="s">
        <v>1210</v>
      </c>
      <c r="BY5" s="217" t="s">
        <v>649</v>
      </c>
      <c r="BZ5" s="217" t="s">
        <v>649</v>
      </c>
      <c r="CA5" s="365" t="s">
        <v>1526</v>
      </c>
      <c r="CB5" s="304" t="s">
        <v>1526</v>
      </c>
      <c r="CC5" s="217" t="s">
        <v>1540</v>
      </c>
      <c r="CD5" s="217" t="s">
        <v>1540</v>
      </c>
      <c r="CE5" s="217" t="s">
        <v>1540</v>
      </c>
      <c r="CF5" s="217" t="s">
        <v>1540</v>
      </c>
      <c r="CG5" s="217" t="s">
        <v>1540</v>
      </c>
      <c r="CH5" s="217" t="s">
        <v>1539</v>
      </c>
      <c r="CI5" s="217" t="s">
        <v>1539</v>
      </c>
      <c r="CJ5" s="217" t="s">
        <v>1127</v>
      </c>
      <c r="CK5" s="217" t="s">
        <v>1127</v>
      </c>
      <c r="CL5" s="217" t="s">
        <v>649</v>
      </c>
      <c r="CM5" s="217" t="s">
        <v>1127</v>
      </c>
      <c r="CN5" s="217" t="s">
        <v>1127</v>
      </c>
      <c r="CO5" s="217" t="s">
        <v>1127</v>
      </c>
      <c r="CP5" s="217" t="s">
        <v>1648</v>
      </c>
      <c r="CQ5" s="217" t="s">
        <v>1648</v>
      </c>
      <c r="CR5" s="217" t="s">
        <v>1648</v>
      </c>
      <c r="CS5" s="217" t="s">
        <v>1648</v>
      </c>
      <c r="CT5" s="217" t="s">
        <v>1652</v>
      </c>
      <c r="CU5" s="195" t="s">
        <v>1628</v>
      </c>
      <c r="CV5" s="217" t="s">
        <v>1648</v>
      </c>
      <c r="CW5" s="217" t="s">
        <v>1648</v>
      </c>
      <c r="CX5" s="441" t="s">
        <v>1655</v>
      </c>
      <c r="CY5" s="217" t="s">
        <v>1673</v>
      </c>
      <c r="CZ5" s="217" t="s">
        <v>1674</v>
      </c>
      <c r="DA5" s="195" t="s">
        <v>1678</v>
      </c>
      <c r="DB5" s="304" t="s">
        <v>1526</v>
      </c>
      <c r="DC5" s="365" t="s">
        <v>1671</v>
      </c>
      <c r="DD5" s="304" t="s">
        <v>1526</v>
      </c>
      <c r="DE5" s="365" t="s">
        <v>1671</v>
      </c>
      <c r="DF5" s="304" t="s">
        <v>1688</v>
      </c>
      <c r="DG5" s="304" t="s">
        <v>1689</v>
      </c>
      <c r="DH5" s="304" t="s">
        <v>1689</v>
      </c>
      <c r="DI5" s="304" t="s">
        <v>1698</v>
      </c>
      <c r="DJ5" s="304" t="s">
        <v>1697</v>
      </c>
      <c r="DK5" s="217" t="s">
        <v>1648</v>
      </c>
      <c r="DL5" s="217" t="s">
        <v>1648</v>
      </c>
      <c r="DM5" s="217" t="s">
        <v>1648</v>
      </c>
      <c r="DN5" s="217" t="s">
        <v>1729</v>
      </c>
      <c r="DO5" s="304" t="s">
        <v>1729</v>
      </c>
      <c r="DP5" s="304" t="s">
        <v>1729</v>
      </c>
      <c r="DQ5" s="304" t="s">
        <v>1729</v>
      </c>
      <c r="DR5" s="304" t="s">
        <v>1743</v>
      </c>
      <c r="DS5" s="195" t="s">
        <v>1743</v>
      </c>
      <c r="DT5" s="217" t="s">
        <v>875</v>
      </c>
      <c r="DU5" s="195" t="s">
        <v>1697</v>
      </c>
      <c r="DV5" s="304" t="s">
        <v>904</v>
      </c>
      <c r="DW5" s="304" t="s">
        <v>904</v>
      </c>
      <c r="DX5" s="217" t="s">
        <v>1188</v>
      </c>
      <c r="DY5" s="365" t="s">
        <v>875</v>
      </c>
      <c r="DZ5" s="365" t="s">
        <v>1761</v>
      </c>
      <c r="EA5" s="365" t="s">
        <v>1761</v>
      </c>
      <c r="EB5" s="304" t="s">
        <v>1670</v>
      </c>
      <c r="EC5" s="304" t="s">
        <v>1670</v>
      </c>
      <c r="ED5" s="304" t="s">
        <v>1670</v>
      </c>
      <c r="EE5" s="304" t="s">
        <v>1670</v>
      </c>
      <c r="EF5" s="217" t="s">
        <v>1689</v>
      </c>
      <c r="EG5" s="217" t="s">
        <v>1689</v>
      </c>
      <c r="EH5" s="217" t="s">
        <v>1689</v>
      </c>
      <c r="EI5" s="217" t="s">
        <v>1689</v>
      </c>
      <c r="EJ5" s="217" t="s">
        <v>1689</v>
      </c>
      <c r="EK5" s="217" t="s">
        <v>1689</v>
      </c>
      <c r="EL5" s="217" t="s">
        <v>1689</v>
      </c>
      <c r="EM5" s="217" t="s">
        <v>1689</v>
      </c>
      <c r="EN5" s="217" t="s">
        <v>1689</v>
      </c>
      <c r="EO5" s="217" t="s">
        <v>1689</v>
      </c>
      <c r="EP5" s="217" t="s">
        <v>1689</v>
      </c>
      <c r="EQ5" s="217" t="s">
        <v>1689</v>
      </c>
      <c r="ER5" s="304" t="s">
        <v>1696</v>
      </c>
      <c r="ES5" s="304" t="s">
        <v>1696</v>
      </c>
      <c r="ET5" s="304" t="s">
        <v>1696</v>
      </c>
      <c r="EU5" s="304" t="s">
        <v>1924</v>
      </c>
      <c r="EV5" s="304" t="s">
        <v>904</v>
      </c>
      <c r="EW5" s="304" t="s">
        <v>875</v>
      </c>
      <c r="EX5" s="365" t="s">
        <v>1689</v>
      </c>
      <c r="EY5" s="304" t="s">
        <v>1728</v>
      </c>
      <c r="EZ5" s="304" t="s">
        <v>1670</v>
      </c>
      <c r="FA5" s="365" t="s">
        <v>1689</v>
      </c>
      <c r="FB5" s="304" t="s">
        <v>1946</v>
      </c>
      <c r="FC5" s="304" t="s">
        <v>1670</v>
      </c>
      <c r="FD5" s="304" t="s">
        <v>1980</v>
      </c>
      <c r="FE5" s="304" t="s">
        <v>1980</v>
      </c>
      <c r="FF5" s="304" t="s">
        <v>1728</v>
      </c>
      <c r="FG5" s="304" t="s">
        <v>1980</v>
      </c>
      <c r="FH5" s="304" t="s">
        <v>1728</v>
      </c>
      <c r="FI5" s="304" t="s">
        <v>1980</v>
      </c>
      <c r="FJ5" s="304" t="s">
        <v>1980</v>
      </c>
      <c r="FK5" s="304" t="s">
        <v>1980</v>
      </c>
      <c r="FL5" s="195" t="s">
        <v>1689</v>
      </c>
      <c r="FM5" s="195" t="s">
        <v>1689</v>
      </c>
      <c r="FN5" s="217" t="s">
        <v>1997</v>
      </c>
      <c r="FO5" s="217" t="s">
        <v>1997</v>
      </c>
      <c r="FP5" s="217" t="s">
        <v>1697</v>
      </c>
      <c r="FQ5" s="217" t="s">
        <v>1539</v>
      </c>
      <c r="FR5" s="217" t="s">
        <v>1539</v>
      </c>
      <c r="FS5" s="195" t="s">
        <v>1689</v>
      </c>
      <c r="FT5" s="195" t="s">
        <v>1689</v>
      </c>
      <c r="FU5" s="195" t="s">
        <v>1689</v>
      </c>
      <c r="FV5" s="195" t="s">
        <v>1689</v>
      </c>
      <c r="FW5" s="195" t="s">
        <v>2149</v>
      </c>
      <c r="FX5" s="195" t="s">
        <v>1689</v>
      </c>
      <c r="FY5" s="195" t="s">
        <v>1689</v>
      </c>
      <c r="FZ5" s="195" t="s">
        <v>1689</v>
      </c>
    </row>
    <row r="6" spans="1:182" ht="15.5" x14ac:dyDescent="0.35">
      <c r="A6" s="707"/>
      <c r="B6" s="707"/>
      <c r="C6" s="316" t="s">
        <v>313</v>
      </c>
      <c r="D6" s="317">
        <v>41885</v>
      </c>
      <c r="E6" s="318">
        <v>41922</v>
      </c>
      <c r="F6" s="318">
        <v>41922</v>
      </c>
      <c r="G6" s="318">
        <v>41922</v>
      </c>
      <c r="H6" s="318">
        <v>41922</v>
      </c>
      <c r="I6" s="318">
        <v>41940</v>
      </c>
      <c r="J6" s="318">
        <v>42444</v>
      </c>
      <c r="K6" s="318">
        <v>42446</v>
      </c>
      <c r="L6" s="318">
        <v>42446</v>
      </c>
      <c r="M6" s="318">
        <v>42465</v>
      </c>
      <c r="N6" s="318">
        <v>42478</v>
      </c>
      <c r="O6" s="317">
        <v>42492</v>
      </c>
      <c r="P6" s="317">
        <v>42493</v>
      </c>
      <c r="Q6" s="317">
        <v>42513</v>
      </c>
      <c r="R6" s="317">
        <v>42528</v>
      </c>
      <c r="S6" s="317">
        <v>42530</v>
      </c>
      <c r="T6" s="318">
        <v>42555</v>
      </c>
      <c r="U6" s="317">
        <v>42562</v>
      </c>
      <c r="V6" s="317">
        <v>42611</v>
      </c>
      <c r="W6" s="317">
        <v>42612</v>
      </c>
      <c r="X6" s="319">
        <v>42625</v>
      </c>
      <c r="Y6" s="319">
        <v>42632</v>
      </c>
      <c r="Z6" s="320">
        <v>42647</v>
      </c>
      <c r="AA6" s="321">
        <v>42647</v>
      </c>
      <c r="AB6" s="321">
        <v>42683</v>
      </c>
      <c r="AC6" s="321">
        <v>42684</v>
      </c>
      <c r="AD6" s="322">
        <v>42690</v>
      </c>
      <c r="AE6" s="318">
        <v>42748</v>
      </c>
      <c r="AF6" s="319">
        <v>42802</v>
      </c>
      <c r="AG6" s="318">
        <v>42809</v>
      </c>
      <c r="AH6" s="319">
        <v>42845</v>
      </c>
      <c r="AI6" s="319">
        <v>42867</v>
      </c>
      <c r="AJ6" s="319">
        <v>42880</v>
      </c>
      <c r="AK6" s="319">
        <v>42902</v>
      </c>
      <c r="AL6" s="323">
        <v>42908</v>
      </c>
      <c r="AM6" s="324">
        <v>42913</v>
      </c>
      <c r="AN6" s="317">
        <v>42999</v>
      </c>
      <c r="AO6" s="187">
        <v>43019</v>
      </c>
      <c r="AP6" s="325">
        <v>43257</v>
      </c>
      <c r="AQ6" s="318">
        <v>43257</v>
      </c>
      <c r="AR6" s="318">
        <v>43257</v>
      </c>
      <c r="AS6" s="318">
        <v>43257</v>
      </c>
      <c r="AT6" s="318">
        <v>43257</v>
      </c>
      <c r="AU6" s="318">
        <v>43257</v>
      </c>
      <c r="AV6" s="318">
        <v>43257</v>
      </c>
      <c r="AW6" s="326">
        <v>43257</v>
      </c>
      <c r="AX6" s="190">
        <v>43418</v>
      </c>
      <c r="AZ6" s="8">
        <v>43473</v>
      </c>
      <c r="BA6" s="7">
        <v>43600</v>
      </c>
      <c r="BB6" s="7">
        <v>43605</v>
      </c>
      <c r="BC6" s="7">
        <v>43605</v>
      </c>
      <c r="BD6" s="7">
        <v>43606</v>
      </c>
      <c r="BE6" s="7">
        <v>43606</v>
      </c>
      <c r="BF6" s="7">
        <v>43613</v>
      </c>
      <c r="BG6" s="7">
        <v>43643</v>
      </c>
      <c r="BH6" s="7">
        <v>43654</v>
      </c>
      <c r="BI6" s="7">
        <v>43706</v>
      </c>
      <c r="BJ6" s="8">
        <v>43711</v>
      </c>
      <c r="BK6" s="7">
        <v>43724</v>
      </c>
      <c r="BL6" s="8">
        <v>43746</v>
      </c>
      <c r="BM6" s="8">
        <v>43746</v>
      </c>
      <c r="BN6" s="7">
        <v>43838</v>
      </c>
      <c r="BO6" s="7">
        <v>43838</v>
      </c>
      <c r="BP6" s="7">
        <v>43852</v>
      </c>
      <c r="BQ6" s="7">
        <v>43852</v>
      </c>
      <c r="BR6" s="7">
        <v>44033</v>
      </c>
      <c r="BS6" s="8">
        <v>44091</v>
      </c>
      <c r="BT6" s="8">
        <v>44223</v>
      </c>
      <c r="BU6" s="8">
        <v>44299</v>
      </c>
      <c r="BV6" s="8">
        <v>44365</v>
      </c>
      <c r="BW6" s="8">
        <v>44375</v>
      </c>
      <c r="BX6" s="8">
        <v>44375</v>
      </c>
      <c r="BY6" s="8">
        <v>44459</v>
      </c>
      <c r="BZ6" s="8">
        <v>44487</v>
      </c>
      <c r="CA6" s="7">
        <v>44578</v>
      </c>
      <c r="CB6" s="7">
        <v>44620</v>
      </c>
      <c r="CC6" s="8">
        <v>44686</v>
      </c>
      <c r="CD6" s="8">
        <v>44691</v>
      </c>
      <c r="CE6" s="8">
        <v>44692</v>
      </c>
      <c r="CF6" s="8">
        <v>44722</v>
      </c>
      <c r="CG6" s="8">
        <v>44722</v>
      </c>
      <c r="CH6" s="8">
        <v>44722</v>
      </c>
      <c r="CI6" s="8">
        <v>44727</v>
      </c>
      <c r="CJ6" s="8">
        <v>44749</v>
      </c>
      <c r="CK6" s="8">
        <v>44749</v>
      </c>
      <c r="CL6" s="8">
        <v>44747</v>
      </c>
      <c r="CM6" s="8">
        <v>44757</v>
      </c>
      <c r="CN6" s="8">
        <v>44757</v>
      </c>
      <c r="CO6" s="8">
        <v>44757</v>
      </c>
      <c r="CP6" s="8">
        <v>44813</v>
      </c>
      <c r="CQ6" s="8">
        <v>44813</v>
      </c>
      <c r="CR6" s="8">
        <v>44813</v>
      </c>
      <c r="CS6" s="8">
        <v>44813</v>
      </c>
      <c r="CT6" s="8">
        <v>44847</v>
      </c>
      <c r="CU6" s="8">
        <v>44848</v>
      </c>
      <c r="CV6" s="8">
        <v>44872</v>
      </c>
      <c r="CW6" s="8">
        <v>44872</v>
      </c>
      <c r="CX6" s="190">
        <v>44874</v>
      </c>
      <c r="CY6" s="8">
        <v>44930</v>
      </c>
      <c r="CZ6" s="8">
        <v>44931</v>
      </c>
      <c r="DA6" s="415">
        <v>44946</v>
      </c>
      <c r="DB6" s="7">
        <v>44946</v>
      </c>
      <c r="DC6" s="7">
        <v>44946</v>
      </c>
      <c r="DD6" s="7">
        <v>44946</v>
      </c>
      <c r="DE6" s="7">
        <v>44946</v>
      </c>
      <c r="DF6" s="7">
        <v>44946</v>
      </c>
      <c r="DG6" s="7">
        <v>44951</v>
      </c>
      <c r="DH6" s="7">
        <v>44951</v>
      </c>
      <c r="DI6" s="7">
        <v>44993</v>
      </c>
      <c r="DJ6" s="7">
        <v>45007</v>
      </c>
      <c r="DK6" s="7">
        <v>45033</v>
      </c>
      <c r="DL6" s="7">
        <v>45033</v>
      </c>
      <c r="DM6" s="7">
        <v>45068</v>
      </c>
      <c r="DN6" s="7">
        <v>45093</v>
      </c>
      <c r="DO6" s="7">
        <v>45093</v>
      </c>
      <c r="DP6" s="7">
        <v>45093</v>
      </c>
      <c r="DQ6" s="7">
        <v>45093</v>
      </c>
      <c r="DR6" s="7">
        <v>45096</v>
      </c>
      <c r="DS6" s="415">
        <v>45096</v>
      </c>
      <c r="DT6" s="8">
        <v>45099</v>
      </c>
      <c r="DU6" s="8">
        <v>45100</v>
      </c>
      <c r="DV6" s="7">
        <v>45100</v>
      </c>
      <c r="DW6" s="7">
        <v>45099</v>
      </c>
      <c r="DX6" s="8">
        <v>45104</v>
      </c>
      <c r="DY6" s="7">
        <v>45110</v>
      </c>
      <c r="DZ6" s="7">
        <v>45106</v>
      </c>
      <c r="EA6" s="7">
        <v>45106</v>
      </c>
      <c r="EB6" s="7">
        <v>45161</v>
      </c>
      <c r="EC6" s="7">
        <v>45161</v>
      </c>
      <c r="ED6" s="7">
        <v>45163</v>
      </c>
      <c r="EE6" s="7">
        <v>45163</v>
      </c>
      <c r="EF6" s="8">
        <v>45161</v>
      </c>
      <c r="EG6" s="8">
        <v>45161</v>
      </c>
      <c r="EH6" s="8">
        <v>45162</v>
      </c>
      <c r="EI6" s="8">
        <v>45162</v>
      </c>
      <c r="EJ6" s="8">
        <v>45162</v>
      </c>
      <c r="EK6" s="8">
        <v>45162</v>
      </c>
      <c r="EL6" s="8">
        <v>45163</v>
      </c>
      <c r="EM6" s="8">
        <v>45163</v>
      </c>
      <c r="EN6" s="8">
        <v>45187</v>
      </c>
      <c r="EO6" s="8">
        <v>45187</v>
      </c>
      <c r="EP6" s="8">
        <v>45188</v>
      </c>
      <c r="EQ6" s="8">
        <v>45188</v>
      </c>
      <c r="ER6" s="7">
        <v>45302</v>
      </c>
      <c r="ES6" s="7">
        <v>45302</v>
      </c>
      <c r="ET6" s="7">
        <v>45302</v>
      </c>
      <c r="EU6" s="7">
        <v>45303</v>
      </c>
      <c r="EV6" s="7">
        <v>45303</v>
      </c>
      <c r="EW6" s="7">
        <v>45303</v>
      </c>
      <c r="EX6" s="523" t="s">
        <v>1941</v>
      </c>
      <c r="EY6" s="523" t="s">
        <v>1941</v>
      </c>
      <c r="EZ6" s="523" t="s">
        <v>1941</v>
      </c>
      <c r="FA6" s="7">
        <v>45307</v>
      </c>
      <c r="FB6" s="7">
        <v>45309</v>
      </c>
      <c r="FC6" s="7">
        <v>45309</v>
      </c>
      <c r="FD6" s="7">
        <v>45476</v>
      </c>
      <c r="FE6" s="7">
        <v>45476</v>
      </c>
      <c r="FF6" s="7">
        <v>45476</v>
      </c>
      <c r="FG6" s="7">
        <v>45476</v>
      </c>
      <c r="FH6" s="7">
        <v>45476</v>
      </c>
      <c r="FI6" s="7">
        <v>45476</v>
      </c>
      <c r="FJ6" s="7">
        <v>45476</v>
      </c>
      <c r="FK6" s="7">
        <v>45476</v>
      </c>
      <c r="FL6" s="8">
        <v>45476</v>
      </c>
      <c r="FM6" s="8">
        <v>45476</v>
      </c>
      <c r="FN6" s="8">
        <v>45589</v>
      </c>
      <c r="FO6" s="8">
        <v>45589</v>
      </c>
      <c r="FP6" s="8">
        <v>45602</v>
      </c>
      <c r="FQ6" s="7">
        <v>45608</v>
      </c>
      <c r="FR6" s="8">
        <v>45609</v>
      </c>
      <c r="FS6" s="8">
        <v>45674</v>
      </c>
      <c r="FT6" s="8">
        <v>45674</v>
      </c>
      <c r="FU6" s="8">
        <v>45674</v>
      </c>
      <c r="FV6" s="8">
        <v>45674</v>
      </c>
      <c r="FW6" s="8">
        <v>45692</v>
      </c>
      <c r="FX6" s="8">
        <v>45692</v>
      </c>
      <c r="FY6" s="8">
        <v>45692</v>
      </c>
      <c r="FZ6" s="8">
        <v>45692</v>
      </c>
    </row>
    <row r="7" spans="1:182" ht="15.5" x14ac:dyDescent="0.35">
      <c r="A7" s="707"/>
      <c r="B7" s="707"/>
      <c r="C7" s="350" t="s">
        <v>315</v>
      </c>
      <c r="D7" s="131">
        <v>10</v>
      </c>
      <c r="E7" s="36">
        <v>20</v>
      </c>
      <c r="F7" s="36">
        <v>20</v>
      </c>
      <c r="G7" s="36">
        <v>20</v>
      </c>
      <c r="H7" s="36">
        <v>1</v>
      </c>
      <c r="I7" s="131">
        <v>10</v>
      </c>
      <c r="J7" s="131" t="s">
        <v>633</v>
      </c>
      <c r="K7" s="78" t="s">
        <v>639</v>
      </c>
      <c r="L7" s="78" t="s">
        <v>637</v>
      </c>
      <c r="M7" s="131" t="s">
        <v>637</v>
      </c>
      <c r="N7" s="131" t="s">
        <v>637</v>
      </c>
      <c r="O7" s="351" t="s">
        <v>637</v>
      </c>
      <c r="P7" s="351" t="s">
        <v>637</v>
      </c>
      <c r="Q7" s="351" t="s">
        <v>637</v>
      </c>
      <c r="R7" s="351" t="s">
        <v>637</v>
      </c>
      <c r="S7" s="351" t="s">
        <v>633</v>
      </c>
      <c r="T7" s="351" t="s">
        <v>637</v>
      </c>
      <c r="U7" s="351" t="s">
        <v>637</v>
      </c>
      <c r="V7" s="351" t="s">
        <v>637</v>
      </c>
      <c r="W7" s="351" t="s">
        <v>637</v>
      </c>
      <c r="X7" s="131" t="s">
        <v>633</v>
      </c>
      <c r="Y7" s="131" t="s">
        <v>637</v>
      </c>
      <c r="Z7" s="352" t="s">
        <v>637</v>
      </c>
      <c r="AA7" s="352" t="s">
        <v>637</v>
      </c>
      <c r="AB7" s="353" t="s">
        <v>637</v>
      </c>
      <c r="AC7" s="352" t="s">
        <v>637</v>
      </c>
      <c r="AD7" s="354" t="s">
        <v>637</v>
      </c>
      <c r="AE7" s="36" t="s">
        <v>637</v>
      </c>
      <c r="AF7" s="36" t="s">
        <v>637</v>
      </c>
      <c r="AG7" s="36" t="s">
        <v>637</v>
      </c>
      <c r="AH7" s="36" t="s">
        <v>876</v>
      </c>
      <c r="AI7" s="36" t="s">
        <v>637</v>
      </c>
      <c r="AJ7" s="36" t="s">
        <v>876</v>
      </c>
      <c r="AK7" s="36" t="s">
        <v>637</v>
      </c>
      <c r="AL7" s="111" t="s">
        <v>633</v>
      </c>
      <c r="AM7" s="355" t="s">
        <v>891</v>
      </c>
      <c r="AN7" s="168" t="s">
        <v>891</v>
      </c>
      <c r="AO7" s="188" t="s">
        <v>637</v>
      </c>
      <c r="AP7" s="356" t="s">
        <v>637</v>
      </c>
      <c r="AQ7" s="36" t="s">
        <v>637</v>
      </c>
      <c r="AR7" s="36" t="s">
        <v>637</v>
      </c>
      <c r="AS7" s="36" t="s">
        <v>637</v>
      </c>
      <c r="AT7" s="36" t="s">
        <v>637</v>
      </c>
      <c r="AU7" s="36" t="s">
        <v>637</v>
      </c>
      <c r="AV7" s="36" t="s">
        <v>637</v>
      </c>
      <c r="AW7" s="313" t="s">
        <v>637</v>
      </c>
      <c r="AX7" s="11" t="s">
        <v>637</v>
      </c>
      <c r="AZ7" s="65" t="s">
        <v>637</v>
      </c>
      <c r="BA7" s="2" t="s">
        <v>637</v>
      </c>
      <c r="BB7" s="2" t="s">
        <v>637</v>
      </c>
      <c r="BC7" s="2" t="s">
        <v>876</v>
      </c>
      <c r="BD7" s="2" t="s">
        <v>876</v>
      </c>
      <c r="BE7" s="2" t="s">
        <v>633</v>
      </c>
      <c r="BF7" s="2" t="s">
        <v>637</v>
      </c>
      <c r="BG7" s="2" t="s">
        <v>637</v>
      </c>
      <c r="BH7" s="2" t="s">
        <v>637</v>
      </c>
      <c r="BI7" s="2" t="s">
        <v>891</v>
      </c>
      <c r="BJ7" s="2" t="s">
        <v>891</v>
      </c>
      <c r="BK7" s="2" t="s">
        <v>891</v>
      </c>
      <c r="BL7" s="2" t="s">
        <v>891</v>
      </c>
      <c r="BM7" s="2" t="s">
        <v>891</v>
      </c>
      <c r="BN7" s="2" t="s">
        <v>891</v>
      </c>
      <c r="BO7" s="2" t="s">
        <v>891</v>
      </c>
      <c r="BP7" s="2" t="s">
        <v>891</v>
      </c>
      <c r="BQ7" s="65" t="s">
        <v>876</v>
      </c>
      <c r="BR7" s="65" t="s">
        <v>891</v>
      </c>
      <c r="BS7" s="65" t="s">
        <v>891</v>
      </c>
      <c r="BT7" s="65" t="s">
        <v>1196</v>
      </c>
      <c r="BU7" s="65" t="s">
        <v>891</v>
      </c>
      <c r="BV7" s="65" t="s">
        <v>891</v>
      </c>
      <c r="BW7" s="2">
        <v>20</v>
      </c>
      <c r="BX7" s="65" t="s">
        <v>891</v>
      </c>
      <c r="BY7" s="65" t="s">
        <v>891</v>
      </c>
      <c r="BZ7" s="65" t="s">
        <v>891</v>
      </c>
      <c r="CA7" s="65" t="s">
        <v>637</v>
      </c>
      <c r="CB7" s="65" t="s">
        <v>891</v>
      </c>
      <c r="CC7" s="65" t="s">
        <v>637</v>
      </c>
      <c r="CD7" s="65" t="s">
        <v>637</v>
      </c>
      <c r="CE7" s="65" t="s">
        <v>1548</v>
      </c>
      <c r="CF7" s="65" t="s">
        <v>637</v>
      </c>
      <c r="CG7" s="65" t="s">
        <v>1548</v>
      </c>
      <c r="CH7" s="65" t="s">
        <v>637</v>
      </c>
      <c r="CI7" s="65" t="s">
        <v>637</v>
      </c>
      <c r="CJ7" s="65" t="s">
        <v>1620</v>
      </c>
      <c r="CK7" s="65" t="s">
        <v>891</v>
      </c>
      <c r="CL7" s="65" t="s">
        <v>637</v>
      </c>
      <c r="CM7" s="65" t="s">
        <v>1620</v>
      </c>
      <c r="CN7" s="65" t="s">
        <v>637</v>
      </c>
      <c r="CO7" s="65" t="s">
        <v>1548</v>
      </c>
      <c r="CP7" s="65" t="s">
        <v>637</v>
      </c>
      <c r="CQ7" s="65" t="s">
        <v>1548</v>
      </c>
      <c r="CR7" s="65" t="s">
        <v>637</v>
      </c>
      <c r="CS7" s="65" t="s">
        <v>1548</v>
      </c>
      <c r="CT7" s="2" t="s">
        <v>891</v>
      </c>
      <c r="CU7" s="65" t="s">
        <v>637</v>
      </c>
      <c r="CV7" s="2" t="s">
        <v>891</v>
      </c>
      <c r="CW7" s="2" t="s">
        <v>1620</v>
      </c>
      <c r="CX7" s="11" t="s">
        <v>891</v>
      </c>
      <c r="CY7" s="2" t="s">
        <v>891</v>
      </c>
      <c r="CZ7" s="2" t="s">
        <v>1620</v>
      </c>
      <c r="DA7" s="65" t="s">
        <v>891</v>
      </c>
      <c r="DB7" s="2" t="s">
        <v>891</v>
      </c>
      <c r="DC7" s="2" t="s">
        <v>891</v>
      </c>
      <c r="DD7" s="2" t="s">
        <v>891</v>
      </c>
      <c r="DE7" s="2" t="s">
        <v>891</v>
      </c>
      <c r="DF7" s="2" t="s">
        <v>891</v>
      </c>
      <c r="DG7" s="2" t="s">
        <v>891</v>
      </c>
      <c r="DH7" s="2" t="s">
        <v>1620</v>
      </c>
      <c r="DI7" s="2" t="s">
        <v>891</v>
      </c>
      <c r="DJ7" s="2" t="s">
        <v>891</v>
      </c>
      <c r="DK7" s="2" t="s">
        <v>891</v>
      </c>
      <c r="DL7" s="2" t="s">
        <v>1620</v>
      </c>
      <c r="DM7" s="2" t="s">
        <v>891</v>
      </c>
      <c r="DN7" s="2" t="s">
        <v>637</v>
      </c>
      <c r="DO7" s="2" t="s">
        <v>1548</v>
      </c>
      <c r="DP7" s="2" t="s">
        <v>637</v>
      </c>
      <c r="DQ7" s="2" t="s">
        <v>1548</v>
      </c>
      <c r="DR7" t="s">
        <v>637</v>
      </c>
      <c r="DS7" s="65" t="s">
        <v>1548</v>
      </c>
      <c r="DT7" s="2" t="s">
        <v>637</v>
      </c>
      <c r="DU7" s="2" t="s">
        <v>891</v>
      </c>
      <c r="DV7" s="2" t="s">
        <v>637</v>
      </c>
      <c r="DW7" s="2" t="s">
        <v>637</v>
      </c>
      <c r="DX7" s="2" t="s">
        <v>891</v>
      </c>
      <c r="DY7" s="2" t="s">
        <v>637</v>
      </c>
      <c r="DZ7" s="2" t="s">
        <v>891</v>
      </c>
      <c r="EA7" s="65" t="s">
        <v>1620</v>
      </c>
      <c r="EB7" s="65" t="s">
        <v>891</v>
      </c>
      <c r="EC7" s="65" t="s">
        <v>1620</v>
      </c>
      <c r="ED7" s="65" t="s">
        <v>891</v>
      </c>
      <c r="EE7" s="65" t="s">
        <v>1620</v>
      </c>
      <c r="EF7" s="65" t="s">
        <v>891</v>
      </c>
      <c r="EG7" s="65" t="s">
        <v>1620</v>
      </c>
      <c r="EH7" s="2" t="s">
        <v>891</v>
      </c>
      <c r="EI7" s="2" t="s">
        <v>1620</v>
      </c>
      <c r="EJ7" s="2" t="s">
        <v>891</v>
      </c>
      <c r="EK7" s="2" t="s">
        <v>1620</v>
      </c>
      <c r="EL7" s="2" t="s">
        <v>891</v>
      </c>
      <c r="EM7" s="2" t="s">
        <v>1620</v>
      </c>
      <c r="EN7" s="2" t="s">
        <v>891</v>
      </c>
      <c r="EO7" s="2" t="s">
        <v>1620</v>
      </c>
      <c r="EP7" s="2" t="s">
        <v>891</v>
      </c>
      <c r="EQ7" s="2" t="s">
        <v>1620</v>
      </c>
      <c r="ER7">
        <v>20</v>
      </c>
      <c r="ES7">
        <v>20</v>
      </c>
      <c r="ET7">
        <v>1</v>
      </c>
      <c r="EU7">
        <v>20</v>
      </c>
      <c r="EV7">
        <v>20</v>
      </c>
      <c r="EW7">
        <v>20</v>
      </c>
      <c r="EX7">
        <v>20</v>
      </c>
      <c r="EY7">
        <v>20</v>
      </c>
      <c r="EZ7">
        <v>20</v>
      </c>
      <c r="FA7">
        <v>20</v>
      </c>
      <c r="FB7">
        <v>20</v>
      </c>
      <c r="FC7">
        <v>1</v>
      </c>
      <c r="FD7" t="s">
        <v>891</v>
      </c>
      <c r="FE7" t="s">
        <v>1620</v>
      </c>
      <c r="FF7" t="s">
        <v>891</v>
      </c>
      <c r="FG7" t="s">
        <v>1620</v>
      </c>
      <c r="FH7" t="s">
        <v>891</v>
      </c>
      <c r="FI7" t="s">
        <v>1620</v>
      </c>
      <c r="FJ7" t="s">
        <v>891</v>
      </c>
      <c r="FK7" t="s">
        <v>1620</v>
      </c>
      <c r="FL7" s="65" t="s">
        <v>891</v>
      </c>
      <c r="FM7" s="65" t="s">
        <v>1620</v>
      </c>
      <c r="FN7" s="2" t="s">
        <v>637</v>
      </c>
      <c r="FO7" s="2" t="s">
        <v>1548</v>
      </c>
      <c r="FP7" s="2" t="s">
        <v>891</v>
      </c>
      <c r="FQ7" s="2" t="s">
        <v>891</v>
      </c>
      <c r="FR7" s="2" t="s">
        <v>891</v>
      </c>
      <c r="FS7" s="2" t="s">
        <v>891</v>
      </c>
      <c r="FT7" s="65" t="s">
        <v>1620</v>
      </c>
      <c r="FU7" s="2" t="s">
        <v>891</v>
      </c>
      <c r="FV7" s="65" t="s">
        <v>1620</v>
      </c>
      <c r="FW7" s="2" t="s">
        <v>891</v>
      </c>
      <c r="FX7" s="2" t="s">
        <v>891</v>
      </c>
      <c r="FY7" s="2" t="s">
        <v>891</v>
      </c>
      <c r="FZ7" s="2" t="s">
        <v>891</v>
      </c>
    </row>
    <row r="8" spans="1:182" s="274" customFormat="1" ht="16" thickBot="1" x14ac:dyDescent="0.4">
      <c r="A8" s="707"/>
      <c r="B8" s="707"/>
      <c r="C8" s="22" t="s">
        <v>316</v>
      </c>
      <c r="D8" s="76" t="s">
        <v>16</v>
      </c>
      <c r="E8" s="34" t="s">
        <v>16</v>
      </c>
      <c r="F8" s="34" t="s">
        <v>16</v>
      </c>
      <c r="G8" s="34" t="s">
        <v>16</v>
      </c>
      <c r="H8" s="34" t="s">
        <v>16</v>
      </c>
      <c r="I8" s="48" t="s">
        <v>16</v>
      </c>
      <c r="J8" s="48" t="s">
        <v>16</v>
      </c>
      <c r="K8" s="48" t="s">
        <v>16</v>
      </c>
      <c r="L8" s="48" t="s">
        <v>16</v>
      </c>
      <c r="M8" s="48" t="s">
        <v>16</v>
      </c>
      <c r="N8" s="48" t="s">
        <v>16</v>
      </c>
      <c r="O8" s="76" t="s">
        <v>16</v>
      </c>
      <c r="P8" s="76" t="s">
        <v>16</v>
      </c>
      <c r="Q8" s="76" t="s">
        <v>16</v>
      </c>
      <c r="R8" s="76" t="s">
        <v>16</v>
      </c>
      <c r="S8" s="76" t="s">
        <v>16</v>
      </c>
      <c r="T8" s="76" t="s">
        <v>16</v>
      </c>
      <c r="U8" s="76" t="s">
        <v>16</v>
      </c>
      <c r="V8" s="76" t="s">
        <v>16</v>
      </c>
      <c r="W8" s="76" t="s">
        <v>16</v>
      </c>
      <c r="X8" s="76" t="s">
        <v>16</v>
      </c>
      <c r="Y8" s="76" t="s">
        <v>16</v>
      </c>
      <c r="Z8" s="130" t="s">
        <v>16</v>
      </c>
      <c r="AA8" s="130" t="s">
        <v>16</v>
      </c>
      <c r="AB8" s="160" t="s">
        <v>16</v>
      </c>
      <c r="AC8" s="130" t="s">
        <v>16</v>
      </c>
      <c r="AD8" s="166" t="s">
        <v>16</v>
      </c>
      <c r="AE8" s="34" t="s">
        <v>16</v>
      </c>
      <c r="AF8" s="34" t="s">
        <v>16</v>
      </c>
      <c r="AG8" s="34" t="s">
        <v>16</v>
      </c>
      <c r="AH8" s="21" t="s">
        <v>16</v>
      </c>
      <c r="AI8" s="21"/>
      <c r="AJ8" s="34" t="s">
        <v>16</v>
      </c>
      <c r="AK8" s="34" t="s">
        <v>16</v>
      </c>
      <c r="AL8" s="173" t="s">
        <v>16</v>
      </c>
      <c r="AM8" s="189" t="s">
        <v>16</v>
      </c>
      <c r="AN8" s="24" t="s">
        <v>16</v>
      </c>
      <c r="AO8" s="186" t="s">
        <v>16</v>
      </c>
      <c r="AP8" s="189" t="s">
        <v>16</v>
      </c>
      <c r="AQ8" s="24" t="s">
        <v>16</v>
      </c>
      <c r="AR8" s="24" t="s">
        <v>16</v>
      </c>
      <c r="AS8" s="24" t="s">
        <v>16</v>
      </c>
      <c r="AT8" s="24" t="s">
        <v>16</v>
      </c>
      <c r="AU8" s="24" t="s">
        <v>16</v>
      </c>
      <c r="AV8" s="24" t="s">
        <v>16</v>
      </c>
      <c r="AW8" s="358" t="s">
        <v>16</v>
      </c>
      <c r="AX8" s="327" t="s">
        <v>16</v>
      </c>
      <c r="AZ8" s="328" t="s">
        <v>16</v>
      </c>
      <c r="BA8" s="315" t="s">
        <v>1090</v>
      </c>
      <c r="BB8" s="315" t="s">
        <v>1090</v>
      </c>
      <c r="BC8" s="315" t="s">
        <v>1090</v>
      </c>
      <c r="BD8" s="315" t="s">
        <v>1090</v>
      </c>
      <c r="BE8" s="315" t="s">
        <v>16</v>
      </c>
      <c r="BF8" s="315" t="s">
        <v>16</v>
      </c>
      <c r="BG8" s="315" t="s">
        <v>16</v>
      </c>
      <c r="BH8" s="315" t="s">
        <v>16</v>
      </c>
      <c r="BI8" s="315" t="s">
        <v>16</v>
      </c>
      <c r="BJ8" s="315" t="s">
        <v>16</v>
      </c>
      <c r="BK8" s="315" t="s">
        <v>16</v>
      </c>
      <c r="BL8" s="315" t="s">
        <v>1090</v>
      </c>
      <c r="BM8" s="315" t="s">
        <v>1090</v>
      </c>
      <c r="BN8" s="315" t="s">
        <v>1090</v>
      </c>
      <c r="BO8" s="315" t="s">
        <v>1090</v>
      </c>
      <c r="BP8" s="315" t="s">
        <v>1090</v>
      </c>
      <c r="BQ8" s="315" t="s">
        <v>1090</v>
      </c>
      <c r="BR8" s="274" t="s">
        <v>16</v>
      </c>
      <c r="BS8" s="315" t="s">
        <v>16</v>
      </c>
      <c r="BT8" s="314" t="s">
        <v>16</v>
      </c>
      <c r="BU8" s="314" t="s">
        <v>16</v>
      </c>
      <c r="BV8" s="314" t="s">
        <v>16</v>
      </c>
      <c r="BW8" s="314" t="s">
        <v>16</v>
      </c>
      <c r="BX8" s="314" t="s">
        <v>16</v>
      </c>
      <c r="BY8" s="314" t="s">
        <v>16</v>
      </c>
      <c r="BZ8" s="314" t="s">
        <v>16</v>
      </c>
      <c r="CA8" s="347" t="s">
        <v>16</v>
      </c>
      <c r="CB8" s="274" t="s">
        <v>16</v>
      </c>
      <c r="CC8" s="315" t="s">
        <v>16</v>
      </c>
      <c r="CD8" s="315" t="s">
        <v>16</v>
      </c>
      <c r="CE8" s="315" t="s">
        <v>16</v>
      </c>
      <c r="CF8" s="315" t="s">
        <v>16</v>
      </c>
      <c r="CG8" s="315" t="s">
        <v>16</v>
      </c>
      <c r="CH8" s="315" t="s">
        <v>16</v>
      </c>
      <c r="CI8" s="315" t="s">
        <v>16</v>
      </c>
      <c r="CJ8" s="315" t="s">
        <v>16</v>
      </c>
      <c r="CK8" s="315" t="s">
        <v>16</v>
      </c>
      <c r="CL8" s="315" t="s">
        <v>16</v>
      </c>
      <c r="CM8" s="315" t="s">
        <v>16</v>
      </c>
      <c r="CN8" s="315" t="s">
        <v>16</v>
      </c>
      <c r="CO8" s="315" t="s">
        <v>16</v>
      </c>
      <c r="CP8" s="315" t="s">
        <v>16</v>
      </c>
      <c r="CQ8" s="315" t="s">
        <v>16</v>
      </c>
      <c r="CR8" s="315" t="s">
        <v>16</v>
      </c>
      <c r="CS8" s="315" t="s">
        <v>16</v>
      </c>
      <c r="CT8" s="315" t="s">
        <v>16</v>
      </c>
      <c r="CU8" s="315" t="s">
        <v>16</v>
      </c>
      <c r="CV8" s="315" t="s">
        <v>16</v>
      </c>
      <c r="CW8" s="315" t="s">
        <v>16</v>
      </c>
      <c r="CX8" s="442" t="s">
        <v>16</v>
      </c>
      <c r="CY8" s="315" t="s">
        <v>16</v>
      </c>
      <c r="CZ8" s="315" t="s">
        <v>16</v>
      </c>
      <c r="DA8" s="328" t="s">
        <v>16</v>
      </c>
      <c r="DB8" s="274" t="s">
        <v>16</v>
      </c>
      <c r="DC8" s="274" t="s">
        <v>16</v>
      </c>
      <c r="DE8" s="274" t="s">
        <v>16</v>
      </c>
      <c r="DF8" s="274" t="s">
        <v>16</v>
      </c>
      <c r="DG8" s="274" t="s">
        <v>16</v>
      </c>
      <c r="DH8" s="274" t="s">
        <v>16</v>
      </c>
      <c r="DI8" s="274" t="s">
        <v>16</v>
      </c>
      <c r="DJ8" s="274" t="s">
        <v>16</v>
      </c>
      <c r="DS8" s="315"/>
      <c r="DT8" s="315" t="s">
        <v>1762</v>
      </c>
      <c r="DU8" s="315" t="s">
        <v>16</v>
      </c>
      <c r="DV8" s="274" t="s">
        <v>16</v>
      </c>
      <c r="DX8" s="315" t="s">
        <v>16</v>
      </c>
      <c r="DY8" s="347" t="s">
        <v>16</v>
      </c>
      <c r="EF8" s="315" t="s">
        <v>16</v>
      </c>
      <c r="EG8" s="315" t="s">
        <v>16</v>
      </c>
      <c r="EH8" s="315" t="s">
        <v>16</v>
      </c>
      <c r="EI8" s="315" t="s">
        <v>16</v>
      </c>
      <c r="EJ8" s="315" t="s">
        <v>16</v>
      </c>
      <c r="EK8" s="315" t="s">
        <v>16</v>
      </c>
      <c r="EL8" s="315" t="s">
        <v>16</v>
      </c>
      <c r="EM8" s="315" t="s">
        <v>16</v>
      </c>
      <c r="EN8" s="315" t="s">
        <v>16</v>
      </c>
      <c r="EO8" s="315" t="s">
        <v>16</v>
      </c>
      <c r="EP8" s="315" t="s">
        <v>16</v>
      </c>
      <c r="EQ8" s="315" t="s">
        <v>16</v>
      </c>
      <c r="ER8" s="274" t="s">
        <v>16</v>
      </c>
      <c r="ES8" s="274" t="s">
        <v>16</v>
      </c>
      <c r="ET8" s="274" t="s">
        <v>16</v>
      </c>
      <c r="EU8" s="274" t="s">
        <v>16</v>
      </c>
      <c r="EV8" s="274" t="s">
        <v>16</v>
      </c>
      <c r="EW8" s="274" t="s">
        <v>16</v>
      </c>
      <c r="EX8" s="274" t="s">
        <v>16</v>
      </c>
      <c r="EY8" s="274" t="s">
        <v>16</v>
      </c>
      <c r="EZ8" s="274" t="s">
        <v>16</v>
      </c>
      <c r="FA8" s="347" t="s">
        <v>16</v>
      </c>
      <c r="FB8" s="347" t="s">
        <v>16</v>
      </c>
      <c r="FC8" s="347" t="s">
        <v>16</v>
      </c>
      <c r="FD8" s="315" t="s">
        <v>1090</v>
      </c>
      <c r="FE8" s="315" t="s">
        <v>1090</v>
      </c>
      <c r="FF8" s="315" t="s">
        <v>1090</v>
      </c>
      <c r="FG8" s="315" t="s">
        <v>1090</v>
      </c>
      <c r="FH8" s="315" t="s">
        <v>1090</v>
      </c>
      <c r="FI8" s="315" t="s">
        <v>1090</v>
      </c>
      <c r="FJ8" s="315" t="s">
        <v>1090</v>
      </c>
      <c r="FK8" s="315" t="s">
        <v>1090</v>
      </c>
      <c r="FL8" s="315" t="s">
        <v>1090</v>
      </c>
      <c r="FM8" s="315" t="s">
        <v>1090</v>
      </c>
      <c r="FN8" s="315" t="s">
        <v>1090</v>
      </c>
      <c r="FO8" s="315" t="s">
        <v>1090</v>
      </c>
      <c r="FP8" s="315" t="s">
        <v>16</v>
      </c>
      <c r="FQ8" s="274" t="s">
        <v>16</v>
      </c>
      <c r="FR8" s="315" t="s">
        <v>16</v>
      </c>
      <c r="FS8" s="315" t="s">
        <v>16</v>
      </c>
      <c r="FT8" s="315" t="s">
        <v>16</v>
      </c>
      <c r="FU8" s="315" t="s">
        <v>16</v>
      </c>
      <c r="FV8" s="315" t="s">
        <v>16</v>
      </c>
      <c r="FW8" s="315" t="s">
        <v>16</v>
      </c>
      <c r="FX8" s="315" t="s">
        <v>16</v>
      </c>
      <c r="FY8" s="315" t="s">
        <v>16</v>
      </c>
      <c r="FZ8" s="315" t="s">
        <v>16</v>
      </c>
    </row>
    <row r="9" spans="1:182" ht="27" customHeight="1" thickBot="1" x14ac:dyDescent="0.35">
      <c r="A9" s="707"/>
      <c r="B9" s="712"/>
      <c r="C9" s="357" t="s">
        <v>311</v>
      </c>
      <c r="D9" s="708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8"/>
      <c r="U9" s="709"/>
      <c r="V9" s="709"/>
      <c r="W9" s="709"/>
      <c r="X9" s="709"/>
      <c r="Y9" s="709"/>
      <c r="Z9" s="709"/>
      <c r="AA9" s="709"/>
      <c r="AB9" s="709"/>
      <c r="AC9" s="709"/>
      <c r="AD9" s="709"/>
      <c r="AE9" s="709"/>
      <c r="AF9" s="709"/>
      <c r="AG9" s="709"/>
      <c r="AH9" s="709"/>
      <c r="AI9" s="709"/>
      <c r="AJ9" s="709"/>
      <c r="AK9" s="709"/>
      <c r="AL9" s="708"/>
      <c r="AM9" s="709"/>
      <c r="AN9" s="709"/>
      <c r="AO9" s="709"/>
      <c r="AP9" s="709"/>
      <c r="AQ9" s="709"/>
      <c r="AR9" s="709"/>
      <c r="AS9" s="709"/>
      <c r="AT9" s="709"/>
      <c r="AU9" s="709"/>
      <c r="AV9" s="709"/>
      <c r="AW9" s="709"/>
      <c r="AX9" s="709"/>
      <c r="AY9" s="709"/>
      <c r="AZ9" s="709"/>
      <c r="BA9" s="709"/>
      <c r="BB9" s="709"/>
      <c r="BC9" s="708"/>
      <c r="BD9" s="709"/>
      <c r="BE9" s="709"/>
      <c r="BF9" s="709"/>
      <c r="BG9" s="709"/>
      <c r="BH9" s="709"/>
      <c r="BI9" s="709"/>
      <c r="BJ9" s="709"/>
      <c r="BK9" s="709"/>
      <c r="BL9" s="709"/>
      <c r="BM9" s="709"/>
      <c r="BN9" s="709"/>
      <c r="BO9" s="709"/>
      <c r="BP9" s="709"/>
      <c r="BT9" s="315"/>
      <c r="BU9" s="315"/>
      <c r="BV9" s="315"/>
      <c r="BW9" s="315"/>
      <c r="BX9" s="315"/>
      <c r="BY9" s="34"/>
      <c r="BZ9" s="357"/>
      <c r="CA9" s="357"/>
      <c r="CB9" s="357"/>
      <c r="CC9" s="357"/>
      <c r="CD9" s="357"/>
      <c r="CE9" s="357"/>
      <c r="CF9" s="357"/>
      <c r="CG9" s="357"/>
      <c r="CU9" s="2"/>
      <c r="DB9" s="505" t="s">
        <v>1683</v>
      </c>
      <c r="DD9" s="505" t="s">
        <v>1684</v>
      </c>
      <c r="DI9" t="s">
        <v>1699</v>
      </c>
    </row>
    <row r="10" spans="1:182" s="20" customFormat="1" ht="15.75" customHeight="1" x14ac:dyDescent="0.25">
      <c r="A10" s="710" t="s">
        <v>312</v>
      </c>
      <c r="B10" s="713" t="s">
        <v>658</v>
      </c>
      <c r="C10" s="161" t="s">
        <v>847</v>
      </c>
      <c r="D10" s="35" t="s">
        <v>282</v>
      </c>
      <c r="E10" s="35"/>
      <c r="F10" s="35"/>
      <c r="G10" s="35"/>
      <c r="H10" s="35"/>
      <c r="I10" s="35"/>
      <c r="J10" s="35" t="s">
        <v>282</v>
      </c>
      <c r="K10" s="35"/>
      <c r="L10" s="35"/>
      <c r="M10" s="35"/>
      <c r="N10" s="165"/>
      <c r="O10" s="128" t="s">
        <v>320</v>
      </c>
      <c r="P10" s="128" t="s">
        <v>320</v>
      </c>
      <c r="Q10" s="35"/>
      <c r="R10" s="35"/>
      <c r="S10" s="35"/>
      <c r="T10" s="110" t="s">
        <v>320</v>
      </c>
      <c r="U10" s="35"/>
      <c r="V10" s="35"/>
      <c r="W10" s="35"/>
      <c r="X10" s="132"/>
      <c r="Y10" s="132"/>
      <c r="Z10" s="132"/>
      <c r="AA10" s="132"/>
      <c r="AB10" s="35"/>
      <c r="AC10" s="132"/>
      <c r="AD10" s="35"/>
      <c r="AE10" s="132"/>
      <c r="AF10" s="132"/>
      <c r="AG10" s="165"/>
      <c r="AH10" s="35" t="s">
        <v>320</v>
      </c>
      <c r="AI10" s="137"/>
      <c r="AJ10" s="35" t="s">
        <v>320</v>
      </c>
      <c r="AK10" s="132"/>
      <c r="AN10" s="23"/>
      <c r="AO10" s="129"/>
      <c r="AP10" s="178"/>
      <c r="AW10" s="138"/>
      <c r="AX10" s="23"/>
      <c r="BB10" s="31" t="s">
        <v>282</v>
      </c>
      <c r="BS10" s="31"/>
      <c r="BT10" s="35"/>
      <c r="BU10" s="35"/>
      <c r="BV10" s="35"/>
      <c r="BW10" s="35"/>
      <c r="BX10" s="194"/>
      <c r="BY10" s="35"/>
      <c r="BZ10" s="310"/>
      <c r="CA10" s="74" t="s">
        <v>282</v>
      </c>
      <c r="CB10" s="20" t="s">
        <v>282</v>
      </c>
      <c r="CC10" s="31"/>
      <c r="CD10" s="31"/>
      <c r="CE10" s="31"/>
      <c r="CF10" s="31"/>
      <c r="CG10" s="31"/>
      <c r="CH10" s="31" t="s">
        <v>282</v>
      </c>
      <c r="CI10" s="31"/>
      <c r="CL10" s="31"/>
      <c r="CM10" s="31"/>
      <c r="CN10" s="31" t="s">
        <v>282</v>
      </c>
      <c r="CO10" s="31" t="s">
        <v>282</v>
      </c>
      <c r="CU10" s="31"/>
      <c r="CV10" s="31"/>
      <c r="CW10" s="31"/>
      <c r="CX10" s="23"/>
      <c r="DA10" s="39"/>
      <c r="DT10" s="31"/>
      <c r="DV10" s="31" t="s">
        <v>282</v>
      </c>
      <c r="DX10" s="31"/>
      <c r="FP10" s="31" t="s">
        <v>282</v>
      </c>
      <c r="FR10" s="39" t="s">
        <v>320</v>
      </c>
    </row>
    <row r="11" spans="1:182" s="1" customFormat="1" ht="12.75" customHeight="1" x14ac:dyDescent="0.25">
      <c r="A11" s="711"/>
      <c r="B11" s="714"/>
      <c r="C11" s="45" t="s">
        <v>848</v>
      </c>
      <c r="D11" s="33"/>
      <c r="E11" s="33"/>
      <c r="F11" s="33"/>
      <c r="G11" s="33"/>
      <c r="H11" s="33"/>
      <c r="I11" s="33"/>
      <c r="J11" s="33" t="s">
        <v>282</v>
      </c>
      <c r="K11" s="33"/>
      <c r="L11" s="33"/>
      <c r="M11" s="33"/>
      <c r="N11" s="135"/>
      <c r="O11" s="10" t="s">
        <v>320</v>
      </c>
      <c r="P11" s="10" t="s">
        <v>320</v>
      </c>
      <c r="Q11" s="33"/>
      <c r="R11" s="33"/>
      <c r="S11" s="33"/>
      <c r="T11" s="38" t="s">
        <v>320</v>
      </c>
      <c r="U11" s="33"/>
      <c r="V11" s="33"/>
      <c r="W11" s="33"/>
      <c r="AB11" s="33"/>
      <c r="AD11" s="33"/>
      <c r="AG11" s="135"/>
      <c r="AH11" s="33" t="s">
        <v>320</v>
      </c>
      <c r="AI11" s="15"/>
      <c r="AJ11" s="33" t="s">
        <v>320</v>
      </c>
      <c r="AN11" s="10"/>
      <c r="AO11" s="135"/>
      <c r="AP11" s="179"/>
      <c r="AW11" s="139"/>
      <c r="AX11" s="10"/>
      <c r="BB11" s="33" t="s">
        <v>282</v>
      </c>
      <c r="BS11" s="33"/>
      <c r="BT11" s="33"/>
      <c r="BU11" s="33"/>
      <c r="BV11" s="33"/>
      <c r="BW11" s="33"/>
      <c r="BX11" s="108"/>
      <c r="BY11" s="33"/>
      <c r="BZ11" s="306"/>
      <c r="CC11" s="33"/>
      <c r="CD11" s="33"/>
      <c r="CE11" s="33"/>
      <c r="CF11" s="33"/>
      <c r="CG11" s="33"/>
      <c r="CH11" s="33" t="s">
        <v>282</v>
      </c>
      <c r="CI11" s="33"/>
      <c r="CL11" s="33"/>
      <c r="CM11" s="33"/>
      <c r="CN11" s="33" t="s">
        <v>282</v>
      </c>
      <c r="CO11" s="33" t="s">
        <v>282</v>
      </c>
      <c r="CU11" s="33"/>
      <c r="CV11" s="33"/>
      <c r="CW11" s="33"/>
      <c r="CX11" s="10"/>
      <c r="DA11" s="38"/>
      <c r="DT11" s="33"/>
      <c r="DV11" s="33" t="s">
        <v>282</v>
      </c>
      <c r="DX11" s="33"/>
      <c r="FP11" s="33"/>
      <c r="FR11" s="33"/>
    </row>
    <row r="12" spans="1:182" s="1" customFormat="1" ht="12.75" customHeight="1" x14ac:dyDescent="0.25">
      <c r="A12" s="711"/>
      <c r="B12" s="714"/>
      <c r="C12" s="45" t="s">
        <v>849</v>
      </c>
      <c r="D12" s="33" t="s">
        <v>282</v>
      </c>
      <c r="E12" s="33" t="s">
        <v>282</v>
      </c>
      <c r="F12" s="33"/>
      <c r="G12" s="33"/>
      <c r="H12" s="33" t="s">
        <v>282</v>
      </c>
      <c r="I12" s="33" t="s">
        <v>320</v>
      </c>
      <c r="J12" s="33" t="s">
        <v>282</v>
      </c>
      <c r="K12" s="38"/>
      <c r="L12" s="38"/>
      <c r="M12" s="33"/>
      <c r="N12" s="108"/>
      <c r="O12" s="10" t="s">
        <v>320</v>
      </c>
      <c r="P12" s="10" t="s">
        <v>320</v>
      </c>
      <c r="Q12" s="33"/>
      <c r="R12" s="33"/>
      <c r="S12" s="33"/>
      <c r="T12" s="38" t="s">
        <v>320</v>
      </c>
      <c r="U12" s="33"/>
      <c r="V12" s="33"/>
      <c r="W12" s="33"/>
      <c r="AB12" s="33"/>
      <c r="AD12" s="33"/>
      <c r="AG12" s="135"/>
      <c r="AH12" s="33" t="s">
        <v>320</v>
      </c>
      <c r="AI12" s="15"/>
      <c r="AJ12" s="33" t="s">
        <v>320</v>
      </c>
      <c r="AN12" s="10"/>
      <c r="AO12" s="135"/>
      <c r="AP12" s="179"/>
      <c r="AW12" s="139"/>
      <c r="AX12" s="10"/>
      <c r="BB12" s="33" t="s">
        <v>282</v>
      </c>
      <c r="BS12" s="33"/>
      <c r="BT12" s="33"/>
      <c r="BU12" s="33"/>
      <c r="BV12" s="33"/>
      <c r="BW12" s="33"/>
      <c r="BX12" s="108"/>
      <c r="BY12" s="33"/>
      <c r="BZ12" s="306"/>
      <c r="CB12" s="1" t="s">
        <v>282</v>
      </c>
      <c r="CC12" s="33"/>
      <c r="CD12" s="33"/>
      <c r="CE12" s="33"/>
      <c r="CF12" s="33"/>
      <c r="CG12" s="33"/>
      <c r="CH12" s="33" t="s">
        <v>282</v>
      </c>
      <c r="CI12" s="33"/>
      <c r="CL12" s="33"/>
      <c r="CM12" s="33"/>
      <c r="CN12" s="33" t="s">
        <v>282</v>
      </c>
      <c r="CO12" s="33" t="s">
        <v>282</v>
      </c>
      <c r="CU12" s="33"/>
      <c r="CV12" s="33"/>
      <c r="CW12" s="33"/>
      <c r="CX12" s="10"/>
      <c r="DA12" s="38"/>
      <c r="DT12" s="33"/>
      <c r="DV12" s="33" t="s">
        <v>282</v>
      </c>
      <c r="DX12" s="33"/>
      <c r="FP12" s="33" t="s">
        <v>282</v>
      </c>
      <c r="FR12" s="38" t="s">
        <v>320</v>
      </c>
    </row>
    <row r="13" spans="1:182" s="1" customFormat="1" ht="12.75" customHeight="1" x14ac:dyDescent="0.25">
      <c r="A13" s="711"/>
      <c r="B13" s="714"/>
      <c r="C13" s="45" t="s">
        <v>850</v>
      </c>
      <c r="D13" s="33"/>
      <c r="E13" s="33" t="s">
        <v>282</v>
      </c>
      <c r="F13" s="33"/>
      <c r="G13" s="33"/>
      <c r="H13" s="33" t="s">
        <v>282</v>
      </c>
      <c r="I13" s="33" t="s">
        <v>320</v>
      </c>
      <c r="J13" s="33" t="s">
        <v>282</v>
      </c>
      <c r="K13" s="38"/>
      <c r="L13" s="38"/>
      <c r="M13" s="33"/>
      <c r="N13" s="108"/>
      <c r="O13" s="10" t="s">
        <v>320</v>
      </c>
      <c r="P13" s="10" t="s">
        <v>320</v>
      </c>
      <c r="Q13" s="33"/>
      <c r="R13" s="33"/>
      <c r="S13" s="33"/>
      <c r="T13" s="38" t="s">
        <v>320</v>
      </c>
      <c r="U13" s="33"/>
      <c r="V13" s="33"/>
      <c r="W13" s="33"/>
      <c r="AB13" s="33"/>
      <c r="AD13" s="33"/>
      <c r="AG13" s="135"/>
      <c r="AH13" s="33" t="s">
        <v>320</v>
      </c>
      <c r="AI13" s="15"/>
      <c r="AJ13" s="33" t="s">
        <v>320</v>
      </c>
      <c r="AN13" s="10"/>
      <c r="AO13" s="135"/>
      <c r="AP13" s="179"/>
      <c r="AW13" s="139"/>
      <c r="AX13" s="10"/>
      <c r="BB13" s="33" t="s">
        <v>1091</v>
      </c>
      <c r="BS13" s="33"/>
      <c r="BT13" s="33"/>
      <c r="BU13" s="33"/>
      <c r="BV13" s="33"/>
      <c r="BW13" s="33"/>
      <c r="BX13" s="108"/>
      <c r="BY13" s="33"/>
      <c r="BZ13" s="306"/>
      <c r="CC13" s="33"/>
      <c r="CD13" s="33"/>
      <c r="CE13" s="33"/>
      <c r="CF13" s="33"/>
      <c r="CG13" s="33"/>
      <c r="CH13" s="33"/>
      <c r="CI13" s="33"/>
      <c r="CL13" s="33"/>
      <c r="CM13" s="33"/>
      <c r="CN13" s="33"/>
      <c r="CO13" s="33"/>
      <c r="CU13" s="33"/>
      <c r="CV13" s="33"/>
      <c r="CW13" s="33"/>
      <c r="CX13" s="10"/>
      <c r="DA13" s="38"/>
      <c r="DT13" s="33"/>
      <c r="DV13" s="33" t="s">
        <v>282</v>
      </c>
      <c r="DX13" s="33"/>
      <c r="FP13" s="33"/>
      <c r="FR13" s="33"/>
    </row>
    <row r="14" spans="1:182" s="1" customFormat="1" ht="12.75" customHeight="1" x14ac:dyDescent="0.25">
      <c r="A14" s="711"/>
      <c r="B14" s="714"/>
      <c r="C14" s="45" t="s">
        <v>851</v>
      </c>
      <c r="D14" s="33" t="s">
        <v>282</v>
      </c>
      <c r="E14" s="33"/>
      <c r="F14" s="33"/>
      <c r="G14" s="33"/>
      <c r="H14" s="33"/>
      <c r="I14" s="33"/>
      <c r="J14" s="33" t="s">
        <v>282</v>
      </c>
      <c r="K14" s="38"/>
      <c r="L14" s="38"/>
      <c r="M14" s="33"/>
      <c r="N14" s="135"/>
      <c r="O14" s="10" t="s">
        <v>320</v>
      </c>
      <c r="P14" s="10" t="s">
        <v>320</v>
      </c>
      <c r="Q14" s="33"/>
      <c r="R14" s="33"/>
      <c r="S14" s="33"/>
      <c r="T14" s="38" t="s">
        <v>320</v>
      </c>
      <c r="U14" s="33"/>
      <c r="V14" s="33"/>
      <c r="W14" s="33"/>
      <c r="AB14" s="33"/>
      <c r="AD14" s="33"/>
      <c r="AG14" s="135"/>
      <c r="AH14" s="33" t="s">
        <v>320</v>
      </c>
      <c r="AI14" s="15"/>
      <c r="AJ14" s="33" t="s">
        <v>320</v>
      </c>
      <c r="AN14" s="10"/>
      <c r="AO14" s="135"/>
      <c r="AP14" s="179"/>
      <c r="AW14" s="139"/>
      <c r="AX14" s="10"/>
      <c r="BB14" s="33" t="s">
        <v>1091</v>
      </c>
      <c r="BS14" s="33"/>
      <c r="BT14" s="33"/>
      <c r="BU14" s="33"/>
      <c r="BV14" s="33"/>
      <c r="BW14" s="33"/>
      <c r="BX14" s="108"/>
      <c r="BY14" s="33"/>
      <c r="BZ14" s="306"/>
      <c r="CC14" s="33"/>
      <c r="CD14" s="33"/>
      <c r="CE14" s="33"/>
      <c r="CF14" s="33"/>
      <c r="CG14" s="33"/>
      <c r="CH14" s="35"/>
      <c r="CI14" s="33"/>
      <c r="CL14" s="33"/>
      <c r="CM14" s="33"/>
      <c r="CN14" s="33" t="s">
        <v>282</v>
      </c>
      <c r="CO14" s="33" t="s">
        <v>282</v>
      </c>
      <c r="CU14" s="33"/>
      <c r="CV14" s="33"/>
      <c r="CW14" s="33"/>
      <c r="CX14" s="10"/>
      <c r="DA14" s="38"/>
      <c r="DT14" s="33"/>
      <c r="DV14" s="33" t="s">
        <v>282</v>
      </c>
      <c r="DX14" s="33"/>
      <c r="FP14" s="33"/>
      <c r="FR14" s="33"/>
    </row>
    <row r="15" spans="1:182" s="1" customFormat="1" ht="12.75" customHeight="1" x14ac:dyDescent="0.25">
      <c r="A15" s="711"/>
      <c r="B15" s="714"/>
      <c r="C15" s="45" t="s">
        <v>852</v>
      </c>
      <c r="E15" s="33"/>
      <c r="F15" s="33"/>
      <c r="G15" s="33"/>
      <c r="H15" s="33"/>
      <c r="I15" s="33"/>
      <c r="J15" s="33" t="s">
        <v>282</v>
      </c>
      <c r="K15" s="38"/>
      <c r="L15" s="38"/>
      <c r="M15" s="33"/>
      <c r="N15" s="135"/>
      <c r="O15" s="10" t="s">
        <v>320</v>
      </c>
      <c r="P15" s="10" t="s">
        <v>320</v>
      </c>
      <c r="Q15" s="33"/>
      <c r="R15" s="33"/>
      <c r="S15" s="33"/>
      <c r="T15" s="38" t="s">
        <v>320</v>
      </c>
      <c r="U15" s="33"/>
      <c r="V15" s="33"/>
      <c r="W15" s="33"/>
      <c r="AB15" s="33"/>
      <c r="AD15" s="33"/>
      <c r="AG15" s="135"/>
      <c r="AH15" s="33" t="s">
        <v>320</v>
      </c>
      <c r="AI15" s="15"/>
      <c r="AJ15" s="33" t="s">
        <v>320</v>
      </c>
      <c r="AN15" s="10"/>
      <c r="AO15" s="135"/>
      <c r="AP15" s="179"/>
      <c r="AW15" s="139"/>
      <c r="AX15" s="10"/>
      <c r="BB15" s="33" t="s">
        <v>1091</v>
      </c>
      <c r="BS15" s="33"/>
      <c r="BT15" s="33"/>
      <c r="BU15" s="33"/>
      <c r="BV15" s="33"/>
      <c r="BW15" s="33"/>
      <c r="BX15" s="108"/>
      <c r="BY15" s="33"/>
      <c r="BZ15" s="306"/>
      <c r="CA15" s="40" t="s">
        <v>282</v>
      </c>
      <c r="CB15" s="1" t="s">
        <v>282</v>
      </c>
      <c r="CC15" s="33"/>
      <c r="CD15" s="33"/>
      <c r="CE15" s="33"/>
      <c r="CF15" s="33"/>
      <c r="CG15" s="33"/>
      <c r="CH15" s="33" t="s">
        <v>282</v>
      </c>
      <c r="CI15" s="33"/>
      <c r="CL15" s="33"/>
      <c r="CM15" s="33"/>
      <c r="CN15" s="33" t="s">
        <v>282</v>
      </c>
      <c r="CO15" s="33" t="s">
        <v>282</v>
      </c>
      <c r="CU15" s="33"/>
      <c r="CV15" s="33"/>
      <c r="CW15" s="33"/>
      <c r="CX15" s="10"/>
      <c r="DA15" s="38"/>
      <c r="DB15" s="40" t="s">
        <v>282</v>
      </c>
      <c r="DT15" s="33"/>
      <c r="DV15" s="33" t="s">
        <v>282</v>
      </c>
      <c r="DX15" s="33"/>
      <c r="FP15" s="33"/>
      <c r="FR15" s="38" t="s">
        <v>320</v>
      </c>
    </row>
    <row r="16" spans="1:182" s="1" customFormat="1" ht="12.75" customHeight="1" x14ac:dyDescent="0.25">
      <c r="A16" s="711"/>
      <c r="B16" s="714"/>
      <c r="C16" s="45" t="s">
        <v>853</v>
      </c>
      <c r="E16" s="33"/>
      <c r="F16" s="33"/>
      <c r="G16" s="33"/>
      <c r="H16" s="33"/>
      <c r="I16" s="33"/>
      <c r="J16" s="33" t="s">
        <v>282</v>
      </c>
      <c r="K16" s="38"/>
      <c r="L16" s="38"/>
      <c r="M16" s="33"/>
      <c r="N16" s="135"/>
      <c r="O16" s="10" t="s">
        <v>320</v>
      </c>
      <c r="P16" s="10" t="s">
        <v>320</v>
      </c>
      <c r="Q16" s="33"/>
      <c r="R16" s="33"/>
      <c r="S16" s="33"/>
      <c r="T16" s="38" t="s">
        <v>320</v>
      </c>
      <c r="U16" s="33"/>
      <c r="V16" s="33"/>
      <c r="W16" s="33"/>
      <c r="AB16" s="33"/>
      <c r="AD16" s="33"/>
      <c r="AG16" s="135"/>
      <c r="AH16" s="33" t="s">
        <v>320</v>
      </c>
      <c r="AI16" s="15"/>
      <c r="AJ16" s="33"/>
      <c r="AN16" s="10"/>
      <c r="AO16" s="135"/>
      <c r="AP16" s="179"/>
      <c r="AW16" s="139"/>
      <c r="AX16" s="10"/>
      <c r="BB16" s="33" t="s">
        <v>282</v>
      </c>
      <c r="BS16" s="33"/>
      <c r="BT16" s="33"/>
      <c r="BU16" s="33"/>
      <c r="BV16" s="33"/>
      <c r="BW16" s="33"/>
      <c r="BX16" s="108"/>
      <c r="BY16" s="33"/>
      <c r="BZ16" s="306"/>
      <c r="CA16" s="40" t="s">
        <v>282</v>
      </c>
      <c r="CB16" s="1" t="s">
        <v>282</v>
      </c>
      <c r="CC16" s="33"/>
      <c r="CD16" s="33"/>
      <c r="CE16" s="33"/>
      <c r="CF16" s="33"/>
      <c r="CG16" s="33"/>
      <c r="CH16" s="33" t="s">
        <v>282</v>
      </c>
      <c r="CI16" s="33"/>
      <c r="CL16" s="33"/>
      <c r="CM16" s="33"/>
      <c r="CN16" s="33" t="s">
        <v>282</v>
      </c>
      <c r="CO16" s="33" t="s">
        <v>282</v>
      </c>
      <c r="CU16" s="33"/>
      <c r="CV16" s="33"/>
      <c r="CW16" s="33"/>
      <c r="CX16" s="10"/>
      <c r="DA16" s="38"/>
      <c r="DB16" s="40" t="s">
        <v>1682</v>
      </c>
      <c r="DT16" s="33"/>
      <c r="DV16" s="33" t="s">
        <v>282</v>
      </c>
      <c r="DX16" s="33"/>
      <c r="FP16" s="33"/>
      <c r="FR16" s="33"/>
    </row>
    <row r="17" spans="1:174" s="1" customFormat="1" ht="12.75" customHeight="1" x14ac:dyDescent="0.25">
      <c r="A17" s="711"/>
      <c r="B17" s="714"/>
      <c r="C17" s="45" t="s">
        <v>854</v>
      </c>
      <c r="E17" s="33"/>
      <c r="F17" s="33"/>
      <c r="G17" s="33"/>
      <c r="H17" s="33"/>
      <c r="I17" s="33"/>
      <c r="J17" s="33" t="s">
        <v>282</v>
      </c>
      <c r="K17" s="38"/>
      <c r="L17" s="38"/>
      <c r="M17" s="33"/>
      <c r="N17" s="135"/>
      <c r="O17" s="10" t="s">
        <v>320</v>
      </c>
      <c r="P17" s="10" t="s">
        <v>320</v>
      </c>
      <c r="Q17" s="33"/>
      <c r="R17" s="33"/>
      <c r="S17" s="33"/>
      <c r="T17" s="38" t="s">
        <v>320</v>
      </c>
      <c r="U17" s="33"/>
      <c r="V17" s="33"/>
      <c r="W17" s="33"/>
      <c r="AB17" s="33"/>
      <c r="AD17" s="33"/>
      <c r="AG17" s="135"/>
      <c r="AH17" s="33" t="s">
        <v>320</v>
      </c>
      <c r="AI17" s="15"/>
      <c r="AJ17" s="33" t="s">
        <v>320</v>
      </c>
      <c r="AN17" s="10"/>
      <c r="AO17" s="135"/>
      <c r="AP17" s="179"/>
      <c r="AW17" s="139"/>
      <c r="AX17" s="10"/>
      <c r="BB17" s="33" t="s">
        <v>1091</v>
      </c>
      <c r="BS17" s="33"/>
      <c r="BT17" s="33"/>
      <c r="BU17" s="33"/>
      <c r="BV17" s="33"/>
      <c r="BW17" s="33"/>
      <c r="BX17" s="108"/>
      <c r="BY17" s="33"/>
      <c r="BZ17" s="306"/>
      <c r="CC17" s="33"/>
      <c r="CD17" s="33"/>
      <c r="CE17" s="33"/>
      <c r="CF17" s="33"/>
      <c r="CG17" s="33"/>
      <c r="CH17" s="33"/>
      <c r="CI17" s="33"/>
      <c r="CL17" s="33"/>
      <c r="CM17" s="33"/>
      <c r="CN17" s="33"/>
      <c r="CO17" s="33"/>
      <c r="CU17" s="33"/>
      <c r="CV17" s="33"/>
      <c r="CW17" s="33"/>
      <c r="CX17" s="10"/>
      <c r="DA17" s="38"/>
      <c r="DT17" s="33"/>
      <c r="DV17" s="33" t="s">
        <v>282</v>
      </c>
      <c r="DX17" s="33"/>
      <c r="FP17" s="33"/>
      <c r="FR17" s="33"/>
    </row>
    <row r="18" spans="1:174" s="1" customFormat="1" ht="12.75" customHeight="1" x14ac:dyDescent="0.25">
      <c r="A18" s="711"/>
      <c r="B18" s="714"/>
      <c r="C18" s="45" t="s">
        <v>855</v>
      </c>
      <c r="E18" s="33"/>
      <c r="F18" s="33"/>
      <c r="G18" s="33"/>
      <c r="H18" s="33"/>
      <c r="I18" s="33"/>
      <c r="J18" s="33" t="s">
        <v>282</v>
      </c>
      <c r="K18" s="38"/>
      <c r="L18" s="38"/>
      <c r="M18" s="33"/>
      <c r="N18" s="135"/>
      <c r="O18" s="10" t="s">
        <v>320</v>
      </c>
      <c r="P18" s="10" t="s">
        <v>320</v>
      </c>
      <c r="Q18" s="33"/>
      <c r="R18" s="33"/>
      <c r="S18" s="33"/>
      <c r="T18" s="38" t="s">
        <v>320</v>
      </c>
      <c r="U18" s="33"/>
      <c r="V18" s="33"/>
      <c r="W18" s="33"/>
      <c r="AB18" s="33"/>
      <c r="AD18" s="33"/>
      <c r="AG18" s="135"/>
      <c r="AH18" s="33" t="s">
        <v>320</v>
      </c>
      <c r="AI18" s="15"/>
      <c r="AJ18" s="33" t="s">
        <v>320</v>
      </c>
      <c r="AN18" s="10"/>
      <c r="AO18" s="135"/>
      <c r="AP18" s="179"/>
      <c r="AW18" s="139"/>
      <c r="AX18" s="10"/>
      <c r="BB18" s="33" t="s">
        <v>320</v>
      </c>
      <c r="BS18" s="33"/>
      <c r="BT18" s="33"/>
      <c r="BU18" s="33"/>
      <c r="BV18" s="33"/>
      <c r="BW18" s="33"/>
      <c r="BX18" s="108"/>
      <c r="BY18" s="33"/>
      <c r="BZ18" s="306"/>
      <c r="CB18" s="1" t="s">
        <v>282</v>
      </c>
      <c r="CC18" s="33"/>
      <c r="CD18" s="33"/>
      <c r="CE18" s="33"/>
      <c r="CF18" s="33"/>
      <c r="CG18" s="33"/>
      <c r="CH18" s="33" t="s">
        <v>282</v>
      </c>
      <c r="CI18" s="33"/>
      <c r="CL18" s="33"/>
      <c r="CM18" s="33"/>
      <c r="CN18" s="33" t="s">
        <v>282</v>
      </c>
      <c r="CO18" s="33" t="s">
        <v>282</v>
      </c>
      <c r="CU18" s="33"/>
      <c r="CV18" s="33"/>
      <c r="CW18" s="33"/>
      <c r="CX18" s="10"/>
      <c r="DA18" s="38"/>
      <c r="DB18" s="40" t="s">
        <v>282</v>
      </c>
      <c r="DT18" s="33"/>
      <c r="DV18" s="33" t="s">
        <v>282</v>
      </c>
      <c r="DX18" s="33"/>
      <c r="FP18" s="33" t="s">
        <v>282</v>
      </c>
      <c r="FR18" s="38" t="s">
        <v>320</v>
      </c>
    </row>
    <row r="19" spans="1:174" s="1" customFormat="1" ht="12.75" customHeight="1" x14ac:dyDescent="0.25">
      <c r="A19" s="711"/>
      <c r="B19" s="714"/>
      <c r="C19" s="45" t="s">
        <v>856</v>
      </c>
      <c r="E19" s="33"/>
      <c r="F19" s="33"/>
      <c r="G19" s="33"/>
      <c r="H19" s="33"/>
      <c r="I19" s="33" t="s">
        <v>320</v>
      </c>
      <c r="J19" s="33" t="s">
        <v>282</v>
      </c>
      <c r="K19" s="38"/>
      <c r="L19" s="38"/>
      <c r="M19" s="33"/>
      <c r="N19" s="135"/>
      <c r="O19" s="10" t="s">
        <v>320</v>
      </c>
      <c r="P19" s="10" t="s">
        <v>320</v>
      </c>
      <c r="Q19" s="33"/>
      <c r="R19" s="33"/>
      <c r="S19" s="33"/>
      <c r="T19" s="38" t="s">
        <v>320</v>
      </c>
      <c r="U19" s="33"/>
      <c r="V19" s="33"/>
      <c r="W19" s="33"/>
      <c r="AB19" s="33"/>
      <c r="AD19" s="33"/>
      <c r="AG19" s="135"/>
      <c r="AH19" s="33" t="s">
        <v>320</v>
      </c>
      <c r="AI19" s="15"/>
      <c r="AJ19" s="33" t="s">
        <v>320</v>
      </c>
      <c r="AN19" s="10"/>
      <c r="AO19" s="135"/>
      <c r="AP19" s="179"/>
      <c r="AW19" s="139"/>
      <c r="AX19" s="10"/>
      <c r="BB19" s="33" t="s">
        <v>1091</v>
      </c>
      <c r="BS19" s="33"/>
      <c r="BT19" s="33"/>
      <c r="BU19" s="33"/>
      <c r="BV19" s="33"/>
      <c r="BW19" s="33"/>
      <c r="BX19" s="108"/>
      <c r="BY19" s="33"/>
      <c r="BZ19" s="306"/>
      <c r="CC19" s="33"/>
      <c r="CD19" s="33"/>
      <c r="CE19" s="33"/>
      <c r="CF19" s="33"/>
      <c r="CG19" s="33"/>
      <c r="CH19" s="33"/>
      <c r="CI19" s="33"/>
      <c r="CL19" s="33"/>
      <c r="CM19" s="33"/>
      <c r="CN19" s="33"/>
      <c r="CO19" s="33"/>
      <c r="CU19" s="33"/>
      <c r="CV19" s="33"/>
      <c r="CW19" s="33"/>
      <c r="CX19" s="10"/>
      <c r="DA19" s="38"/>
      <c r="DT19" s="33"/>
      <c r="DV19" s="33" t="s">
        <v>282</v>
      </c>
      <c r="DX19" s="33"/>
      <c r="FP19" s="33"/>
      <c r="FR19" s="33"/>
    </row>
    <row r="20" spans="1:174" s="1" customFormat="1" ht="12.75" customHeight="1" x14ac:dyDescent="0.25">
      <c r="A20" s="711"/>
      <c r="B20" s="714"/>
      <c r="C20" s="45" t="s">
        <v>857</v>
      </c>
      <c r="E20" s="33"/>
      <c r="F20" s="33"/>
      <c r="G20" s="33"/>
      <c r="H20" s="33"/>
      <c r="I20" s="33"/>
      <c r="J20" s="33" t="s">
        <v>282</v>
      </c>
      <c r="K20" s="38"/>
      <c r="L20" s="38"/>
      <c r="M20" s="33"/>
      <c r="N20" s="135"/>
      <c r="O20" s="10" t="s">
        <v>320</v>
      </c>
      <c r="P20" s="10" t="s">
        <v>320</v>
      </c>
      <c r="Q20" s="33"/>
      <c r="R20" s="33"/>
      <c r="S20" s="33"/>
      <c r="T20" s="38" t="s">
        <v>320</v>
      </c>
      <c r="U20" s="33"/>
      <c r="V20" s="33"/>
      <c r="W20" s="33"/>
      <c r="AB20" s="33"/>
      <c r="AD20" s="33"/>
      <c r="AG20" s="135"/>
      <c r="AH20" s="33" t="s">
        <v>320</v>
      </c>
      <c r="AI20" s="15"/>
      <c r="AJ20" s="33" t="s">
        <v>320</v>
      </c>
      <c r="AN20" s="10"/>
      <c r="AO20" s="135"/>
      <c r="AP20" s="179"/>
      <c r="AW20" s="139"/>
      <c r="AX20" s="10"/>
      <c r="BB20" s="33" t="s">
        <v>320</v>
      </c>
      <c r="BS20" s="33"/>
      <c r="BT20" s="33"/>
      <c r="BU20" s="33"/>
      <c r="BV20" s="33"/>
      <c r="BW20" s="33"/>
      <c r="BX20" s="108"/>
      <c r="BY20" s="33"/>
      <c r="BZ20" s="306"/>
      <c r="CC20" s="33"/>
      <c r="CD20" s="33"/>
      <c r="CE20" s="33"/>
      <c r="CF20" s="33"/>
      <c r="CG20" s="33"/>
      <c r="CH20" s="33" t="s">
        <v>282</v>
      </c>
      <c r="CI20" s="33"/>
      <c r="CL20" s="33"/>
      <c r="CM20" s="33"/>
      <c r="CN20" s="33" t="s">
        <v>282</v>
      </c>
      <c r="CO20" s="33" t="s">
        <v>282</v>
      </c>
      <c r="CU20" s="33"/>
      <c r="CV20" s="33"/>
      <c r="CW20" s="33"/>
      <c r="CX20" s="10"/>
      <c r="DA20" s="38"/>
      <c r="DT20" s="33"/>
      <c r="DV20" s="33"/>
      <c r="DX20" s="33"/>
      <c r="FP20" s="33" t="s">
        <v>282</v>
      </c>
      <c r="FR20" s="38" t="s">
        <v>320</v>
      </c>
    </row>
    <row r="21" spans="1:174" s="1" customFormat="1" ht="12.75" customHeight="1" x14ac:dyDescent="0.25">
      <c r="A21" s="711"/>
      <c r="B21" s="714"/>
      <c r="C21" s="45" t="s">
        <v>858</v>
      </c>
      <c r="E21" s="33"/>
      <c r="F21" s="33"/>
      <c r="G21" s="33"/>
      <c r="H21" s="33"/>
      <c r="I21" s="33"/>
      <c r="J21" s="33" t="s">
        <v>282</v>
      </c>
      <c r="K21" s="38"/>
      <c r="L21" s="38"/>
      <c r="M21" s="33"/>
      <c r="N21" s="135"/>
      <c r="O21" s="10" t="s">
        <v>320</v>
      </c>
      <c r="P21" s="10" t="s">
        <v>320</v>
      </c>
      <c r="Q21" s="33"/>
      <c r="R21" s="33"/>
      <c r="S21" s="33"/>
      <c r="T21" s="38" t="s">
        <v>320</v>
      </c>
      <c r="U21" s="33"/>
      <c r="V21" s="33"/>
      <c r="W21" s="33"/>
      <c r="AB21" s="33"/>
      <c r="AD21" s="33"/>
      <c r="AG21" s="135"/>
      <c r="AH21" s="33" t="s">
        <v>320</v>
      </c>
      <c r="AI21" s="15"/>
      <c r="AJ21" s="33" t="s">
        <v>320</v>
      </c>
      <c r="AN21" s="10"/>
      <c r="AO21" s="135"/>
      <c r="AP21" s="179"/>
      <c r="AW21" s="139"/>
      <c r="AX21" s="10"/>
      <c r="BB21" s="33" t="s">
        <v>1091</v>
      </c>
      <c r="BS21" s="33"/>
      <c r="BT21" s="33"/>
      <c r="BU21" s="33"/>
      <c r="BV21" s="33"/>
      <c r="BW21" s="33"/>
      <c r="BX21" s="108"/>
      <c r="BY21" s="33"/>
      <c r="BZ21" s="306"/>
      <c r="CC21" s="33"/>
      <c r="CD21" s="33"/>
      <c r="CE21" s="33"/>
      <c r="CF21" s="33"/>
      <c r="CG21" s="33"/>
      <c r="CH21" s="33"/>
      <c r="CI21" s="33"/>
      <c r="CL21" s="33"/>
      <c r="CM21" s="33"/>
      <c r="CN21" s="33"/>
      <c r="CO21" s="33"/>
      <c r="CU21" s="33"/>
      <c r="CV21" s="33"/>
      <c r="CW21" s="33"/>
      <c r="CX21" s="10"/>
      <c r="DA21" s="38"/>
      <c r="DT21" s="33"/>
      <c r="DV21" s="33" t="s">
        <v>282</v>
      </c>
      <c r="DX21" s="33"/>
      <c r="FP21" s="33"/>
      <c r="FR21" s="33"/>
    </row>
    <row r="22" spans="1:174" s="1" customFormat="1" ht="12.75" customHeight="1" x14ac:dyDescent="0.25">
      <c r="A22" s="711"/>
      <c r="B22" s="714"/>
      <c r="C22" s="45" t="s">
        <v>859</v>
      </c>
      <c r="E22" s="33" t="s">
        <v>282</v>
      </c>
      <c r="F22" s="33"/>
      <c r="G22" s="33"/>
      <c r="H22" s="33" t="s">
        <v>282</v>
      </c>
      <c r="I22" s="33" t="s">
        <v>320</v>
      </c>
      <c r="J22" s="33" t="s">
        <v>282</v>
      </c>
      <c r="K22" s="38"/>
      <c r="L22" s="38"/>
      <c r="M22" s="33"/>
      <c r="N22" s="108"/>
      <c r="O22" s="10" t="s">
        <v>320</v>
      </c>
      <c r="P22" s="10" t="s">
        <v>320</v>
      </c>
      <c r="Q22" s="33"/>
      <c r="R22" s="33"/>
      <c r="S22" s="33"/>
      <c r="T22" s="38" t="s">
        <v>320</v>
      </c>
      <c r="U22" s="33"/>
      <c r="V22" s="33"/>
      <c r="W22" s="33"/>
      <c r="AB22" s="33"/>
      <c r="AD22" s="33"/>
      <c r="AG22" s="135"/>
      <c r="AH22" s="33" t="s">
        <v>320</v>
      </c>
      <c r="AI22" s="15"/>
      <c r="AJ22" s="33" t="s">
        <v>320</v>
      </c>
      <c r="AN22" s="10"/>
      <c r="AO22" s="135"/>
      <c r="AP22" s="179"/>
      <c r="AW22" s="139"/>
      <c r="AX22" s="10"/>
      <c r="BB22" s="33" t="s">
        <v>1091</v>
      </c>
      <c r="BS22" s="33"/>
      <c r="BT22" s="33"/>
      <c r="BU22" s="33"/>
      <c r="BV22" s="33"/>
      <c r="BW22" s="33"/>
      <c r="BX22" s="108"/>
      <c r="BY22" s="33"/>
      <c r="BZ22" s="306"/>
      <c r="CC22" s="33"/>
      <c r="CD22" s="33"/>
      <c r="CE22" s="33"/>
      <c r="CF22" s="33"/>
      <c r="CG22" s="33"/>
      <c r="CH22" s="33"/>
      <c r="CI22" s="33"/>
      <c r="CL22" s="33"/>
      <c r="CM22" s="33"/>
      <c r="CN22" s="33"/>
      <c r="CO22" s="33"/>
      <c r="CU22" s="33"/>
      <c r="CV22" s="33"/>
      <c r="CW22" s="33"/>
      <c r="CX22" s="10"/>
      <c r="DA22" s="38"/>
      <c r="DT22" s="33"/>
      <c r="DV22" s="33" t="s">
        <v>282</v>
      </c>
      <c r="DX22" s="33"/>
      <c r="FP22" s="33"/>
      <c r="FR22" s="33"/>
    </row>
    <row r="23" spans="1:174" s="1" customFormat="1" ht="12.75" customHeight="1" x14ac:dyDescent="0.25">
      <c r="A23" s="711"/>
      <c r="B23" s="714"/>
      <c r="C23" s="45" t="s">
        <v>860</v>
      </c>
      <c r="E23" s="33"/>
      <c r="F23" s="33"/>
      <c r="G23" s="33"/>
      <c r="H23" s="33"/>
      <c r="I23" s="33" t="s">
        <v>320</v>
      </c>
      <c r="J23" s="33" t="s">
        <v>282</v>
      </c>
      <c r="K23" s="38"/>
      <c r="L23" s="38"/>
      <c r="M23" s="33"/>
      <c r="N23" s="108"/>
      <c r="O23" s="10" t="s">
        <v>320</v>
      </c>
      <c r="P23" s="10" t="s">
        <v>320</v>
      </c>
      <c r="Q23" s="33"/>
      <c r="R23" s="33"/>
      <c r="S23" s="33"/>
      <c r="T23" s="38" t="s">
        <v>320</v>
      </c>
      <c r="U23" s="33"/>
      <c r="V23" s="33"/>
      <c r="W23" s="33"/>
      <c r="AB23" s="33"/>
      <c r="AD23" s="33"/>
      <c r="AG23" s="135"/>
      <c r="AH23" s="33" t="s">
        <v>320</v>
      </c>
      <c r="AI23" s="15"/>
      <c r="AJ23" s="33" t="s">
        <v>320</v>
      </c>
      <c r="AN23" s="10"/>
      <c r="AO23" s="135"/>
      <c r="AP23" s="179"/>
      <c r="AW23" s="139"/>
      <c r="AX23" s="10"/>
      <c r="BB23" s="33" t="s">
        <v>1091</v>
      </c>
      <c r="BS23" s="33"/>
      <c r="BT23" s="33"/>
      <c r="BU23" s="33"/>
      <c r="BV23" s="33"/>
      <c r="BW23" s="33"/>
      <c r="BX23" s="108"/>
      <c r="BY23" s="33"/>
      <c r="BZ23" s="306"/>
      <c r="CC23" s="33"/>
      <c r="CD23" s="33"/>
      <c r="CE23" s="33"/>
      <c r="CF23" s="33"/>
      <c r="CG23" s="33"/>
      <c r="CH23" s="33"/>
      <c r="CI23" s="33"/>
      <c r="CL23" s="33"/>
      <c r="CM23" s="33"/>
      <c r="CN23" s="33"/>
      <c r="CO23" s="33"/>
      <c r="CU23" s="33"/>
      <c r="CV23" s="33"/>
      <c r="CW23" s="33"/>
      <c r="CX23" s="10"/>
      <c r="DA23" s="38"/>
      <c r="DT23" s="33"/>
      <c r="DV23" s="33" t="s">
        <v>282</v>
      </c>
      <c r="DX23" s="33"/>
      <c r="FP23" s="33"/>
      <c r="FR23" s="33"/>
    </row>
    <row r="24" spans="1:174" s="1" customFormat="1" ht="12.75" customHeight="1" x14ac:dyDescent="0.25">
      <c r="A24" s="711"/>
      <c r="B24" s="714"/>
      <c r="C24" s="45" t="s">
        <v>861</v>
      </c>
      <c r="E24" s="33"/>
      <c r="F24" s="33"/>
      <c r="G24" s="33"/>
      <c r="H24" s="33"/>
      <c r="I24" s="33"/>
      <c r="J24" s="33" t="s">
        <v>282</v>
      </c>
      <c r="K24" s="38"/>
      <c r="L24" s="38"/>
      <c r="M24" s="33"/>
      <c r="N24" s="135"/>
      <c r="O24" s="10" t="s">
        <v>320</v>
      </c>
      <c r="P24" s="10" t="s">
        <v>320</v>
      </c>
      <c r="Q24" s="33"/>
      <c r="R24" s="33"/>
      <c r="S24" s="33"/>
      <c r="T24" s="38" t="s">
        <v>320</v>
      </c>
      <c r="U24" s="33"/>
      <c r="V24" s="33"/>
      <c r="W24" s="33"/>
      <c r="AB24" s="33"/>
      <c r="AD24" s="33"/>
      <c r="AG24" s="135"/>
      <c r="AH24" s="33" t="s">
        <v>320</v>
      </c>
      <c r="AI24" s="15"/>
      <c r="AJ24" s="33" t="s">
        <v>320</v>
      </c>
      <c r="AN24" s="10"/>
      <c r="AO24" s="135"/>
      <c r="AP24" s="179"/>
      <c r="AW24" s="139"/>
      <c r="AX24" s="10"/>
      <c r="BB24" s="33" t="s">
        <v>1091</v>
      </c>
      <c r="BS24" s="33"/>
      <c r="BT24" s="33"/>
      <c r="BU24" s="33"/>
      <c r="BV24" s="33"/>
      <c r="BW24" s="33"/>
      <c r="BX24" s="108"/>
      <c r="BY24" s="33"/>
      <c r="BZ24" s="306"/>
      <c r="CC24" s="33"/>
      <c r="CD24" s="33"/>
      <c r="CE24" s="33"/>
      <c r="CF24" s="33"/>
      <c r="CG24" s="33"/>
      <c r="CH24" s="33"/>
      <c r="CI24" s="33"/>
      <c r="CL24" s="33"/>
      <c r="CM24" s="33"/>
      <c r="CN24" s="33"/>
      <c r="CO24" s="33"/>
      <c r="CU24" s="33"/>
      <c r="CV24" s="33"/>
      <c r="CW24" s="33"/>
      <c r="CX24" s="10"/>
      <c r="DA24" s="38"/>
      <c r="DT24" s="33"/>
      <c r="DV24" s="500" t="s">
        <v>1767</v>
      </c>
      <c r="DX24" s="33"/>
      <c r="FP24" s="33"/>
      <c r="FR24" s="33"/>
    </row>
    <row r="25" spans="1:174" s="1" customFormat="1" ht="12.75" customHeight="1" x14ac:dyDescent="0.25">
      <c r="A25" s="711"/>
      <c r="B25" s="714"/>
      <c r="C25" s="45" t="s">
        <v>862</v>
      </c>
      <c r="E25" s="33"/>
      <c r="F25" s="33"/>
      <c r="G25" s="33"/>
      <c r="H25" s="33"/>
      <c r="I25" s="33"/>
      <c r="J25" s="33" t="s">
        <v>282</v>
      </c>
      <c r="K25" s="38"/>
      <c r="L25" s="38"/>
      <c r="M25" s="33"/>
      <c r="N25" s="135"/>
      <c r="O25" s="10" t="s">
        <v>320</v>
      </c>
      <c r="P25" s="10" t="s">
        <v>320</v>
      </c>
      <c r="Q25" s="33"/>
      <c r="R25" s="33"/>
      <c r="S25" s="33"/>
      <c r="T25" s="38" t="s">
        <v>320</v>
      </c>
      <c r="U25" s="33"/>
      <c r="V25" s="33"/>
      <c r="W25" s="33"/>
      <c r="AB25" s="33"/>
      <c r="AD25" s="33"/>
      <c r="AG25" s="135"/>
      <c r="AH25" s="33" t="s">
        <v>320</v>
      </c>
      <c r="AI25" s="15"/>
      <c r="AJ25" s="33" t="s">
        <v>320</v>
      </c>
      <c r="AN25" s="10"/>
      <c r="AO25" s="135"/>
      <c r="AP25" s="179"/>
      <c r="AW25" s="139"/>
      <c r="AX25" s="10"/>
      <c r="BB25" s="33" t="s">
        <v>320</v>
      </c>
      <c r="BS25" s="33"/>
      <c r="BT25" s="33"/>
      <c r="BU25" s="33"/>
      <c r="BV25" s="33"/>
      <c r="BW25" s="33"/>
      <c r="BX25" s="108"/>
      <c r="BY25" s="33"/>
      <c r="BZ25" s="306"/>
      <c r="CC25" s="33"/>
      <c r="CD25" s="33"/>
      <c r="CE25" s="33"/>
      <c r="CF25" s="33"/>
      <c r="CG25" s="33"/>
      <c r="CH25" s="33"/>
      <c r="CI25" s="33"/>
      <c r="CL25" s="33"/>
      <c r="CM25" s="33"/>
      <c r="CN25" s="33" t="s">
        <v>282</v>
      </c>
      <c r="CO25" s="33" t="s">
        <v>282</v>
      </c>
      <c r="CU25" s="33"/>
      <c r="CV25" s="33"/>
      <c r="CW25" s="33"/>
      <c r="CX25" s="10"/>
      <c r="DA25" s="38"/>
      <c r="DT25" s="33"/>
      <c r="DV25" s="33" t="s">
        <v>282</v>
      </c>
      <c r="DX25" s="33"/>
      <c r="FP25" s="33"/>
      <c r="FR25" s="33"/>
    </row>
    <row r="26" spans="1:174" s="1" customFormat="1" ht="12.75" customHeight="1" x14ac:dyDescent="0.25">
      <c r="A26" s="711"/>
      <c r="B26" s="714"/>
      <c r="C26" s="45" t="s">
        <v>863</v>
      </c>
      <c r="E26" s="33"/>
      <c r="F26" s="33"/>
      <c r="G26" s="33"/>
      <c r="H26" s="33"/>
      <c r="I26" s="33"/>
      <c r="J26" s="33" t="s">
        <v>282</v>
      </c>
      <c r="K26" s="38"/>
      <c r="L26" s="38"/>
      <c r="M26" s="33"/>
      <c r="N26" s="135"/>
      <c r="O26" s="10" t="s">
        <v>320</v>
      </c>
      <c r="P26" s="10" t="s">
        <v>320</v>
      </c>
      <c r="Q26" s="33"/>
      <c r="R26" s="33"/>
      <c r="S26" s="33"/>
      <c r="T26" s="38" t="s">
        <v>320</v>
      </c>
      <c r="U26" s="33"/>
      <c r="V26" s="33"/>
      <c r="W26" s="33"/>
      <c r="AB26" s="33"/>
      <c r="AD26" s="33"/>
      <c r="AG26" s="135"/>
      <c r="AH26" s="33" t="s">
        <v>320</v>
      </c>
      <c r="AI26" s="15"/>
      <c r="AJ26" s="33" t="s">
        <v>320</v>
      </c>
      <c r="AN26" s="10"/>
      <c r="AO26" s="135"/>
      <c r="AP26" s="179"/>
      <c r="AW26" s="139"/>
      <c r="AX26" s="10"/>
      <c r="BB26" s="33" t="s">
        <v>1091</v>
      </c>
      <c r="BS26" s="33"/>
      <c r="BT26" s="33"/>
      <c r="BU26" s="33"/>
      <c r="BV26" s="33"/>
      <c r="BW26" s="33"/>
      <c r="BX26" s="108"/>
      <c r="BY26" s="33"/>
      <c r="BZ26" s="306"/>
      <c r="CC26" s="33"/>
      <c r="CD26" s="33"/>
      <c r="CE26" s="33"/>
      <c r="CF26" s="33"/>
      <c r="CG26" s="33"/>
      <c r="CH26" s="33"/>
      <c r="CI26" s="33"/>
      <c r="CL26" s="33"/>
      <c r="CM26" s="33"/>
      <c r="CN26" s="33"/>
      <c r="CO26" s="33"/>
      <c r="CU26" s="33"/>
      <c r="CV26" s="33"/>
      <c r="CW26" s="33"/>
      <c r="CX26" s="10"/>
      <c r="DA26" s="38"/>
      <c r="DT26" s="33"/>
      <c r="DV26" s="33" t="s">
        <v>282</v>
      </c>
      <c r="DX26" s="33"/>
      <c r="FP26" s="33"/>
      <c r="FR26" s="33"/>
    </row>
    <row r="27" spans="1:174" s="1" customFormat="1" ht="12.65" customHeight="1" x14ac:dyDescent="0.25">
      <c r="A27" s="711"/>
      <c r="B27" s="714"/>
      <c r="C27" s="45" t="s">
        <v>864</v>
      </c>
      <c r="E27" s="33"/>
      <c r="F27" s="33"/>
      <c r="G27" s="33"/>
      <c r="H27" s="33"/>
      <c r="I27" s="33"/>
      <c r="J27" s="33" t="s">
        <v>282</v>
      </c>
      <c r="K27" s="38"/>
      <c r="L27" s="38"/>
      <c r="M27" s="33"/>
      <c r="N27" s="135"/>
      <c r="O27" s="10" t="s">
        <v>320</v>
      </c>
      <c r="P27" s="10" t="s">
        <v>320</v>
      </c>
      <c r="Q27" s="33"/>
      <c r="R27" s="33"/>
      <c r="S27" s="33"/>
      <c r="T27" s="38" t="s">
        <v>320</v>
      </c>
      <c r="U27" s="33"/>
      <c r="V27" s="33"/>
      <c r="W27" s="33"/>
      <c r="AB27" s="33"/>
      <c r="AD27" s="33"/>
      <c r="AG27" s="135"/>
      <c r="AH27" s="33" t="s">
        <v>320</v>
      </c>
      <c r="AI27" s="15"/>
      <c r="AJ27" s="33" t="s">
        <v>320</v>
      </c>
      <c r="AN27" s="10"/>
      <c r="AO27" s="135"/>
      <c r="AP27" s="179"/>
      <c r="AW27" s="139"/>
      <c r="AX27" s="10"/>
      <c r="BB27" s="33" t="s">
        <v>320</v>
      </c>
      <c r="BS27" s="33"/>
      <c r="BT27" s="33"/>
      <c r="BU27" s="33"/>
      <c r="BV27" s="33"/>
      <c r="BW27" s="33"/>
      <c r="BX27" s="108"/>
      <c r="BY27" s="33"/>
      <c r="BZ27" s="306"/>
      <c r="CA27" s="40" t="s">
        <v>1527</v>
      </c>
      <c r="CB27" s="1" t="s">
        <v>282</v>
      </c>
      <c r="CC27" s="33"/>
      <c r="CD27" s="33"/>
      <c r="CE27" s="33"/>
      <c r="CF27" s="33"/>
      <c r="CG27" s="33"/>
      <c r="CH27" s="33" t="s">
        <v>282</v>
      </c>
      <c r="CI27" s="33"/>
      <c r="CL27" s="33"/>
      <c r="CM27" s="33"/>
      <c r="CN27" s="33" t="s">
        <v>282</v>
      </c>
      <c r="CO27" s="33" t="s">
        <v>282</v>
      </c>
      <c r="CU27" s="33"/>
      <c r="CV27" s="33"/>
      <c r="CW27" s="33"/>
      <c r="CX27" s="10"/>
      <c r="DA27" s="38"/>
      <c r="DB27" s="40" t="s">
        <v>282</v>
      </c>
      <c r="DT27" s="33"/>
      <c r="DV27" s="33" t="s">
        <v>282</v>
      </c>
      <c r="DX27" s="33"/>
      <c r="FP27" s="33" t="s">
        <v>282</v>
      </c>
      <c r="FR27" s="38" t="s">
        <v>320</v>
      </c>
    </row>
    <row r="28" spans="1:174" s="1" customFormat="1" ht="12.65" customHeight="1" x14ac:dyDescent="0.25">
      <c r="A28" s="711"/>
      <c r="B28" s="714"/>
      <c r="C28" s="45" t="s">
        <v>865</v>
      </c>
      <c r="E28" s="33"/>
      <c r="F28" s="33"/>
      <c r="G28" s="33"/>
      <c r="H28" s="33"/>
      <c r="I28" s="33"/>
      <c r="J28" s="33" t="s">
        <v>282</v>
      </c>
      <c r="K28" s="38"/>
      <c r="L28" s="38"/>
      <c r="M28" s="33"/>
      <c r="N28" s="135"/>
      <c r="O28" s="10" t="s">
        <v>320</v>
      </c>
      <c r="P28" s="10" t="s">
        <v>320</v>
      </c>
      <c r="Q28" s="33"/>
      <c r="R28" s="33"/>
      <c r="S28" s="33"/>
      <c r="T28" s="38" t="s">
        <v>320</v>
      </c>
      <c r="U28" s="33"/>
      <c r="V28" s="33"/>
      <c r="W28" s="33"/>
      <c r="AB28" s="33"/>
      <c r="AD28" s="33"/>
      <c r="AG28" s="135"/>
      <c r="AH28" s="33" t="s">
        <v>320</v>
      </c>
      <c r="AI28" s="15"/>
      <c r="AJ28" s="33" t="s">
        <v>320</v>
      </c>
      <c r="AN28" s="10"/>
      <c r="AO28" s="135"/>
      <c r="AP28" s="179"/>
      <c r="AW28" s="139"/>
      <c r="AX28" s="10"/>
      <c r="BB28" s="33" t="s">
        <v>320</v>
      </c>
      <c r="BS28" s="33"/>
      <c r="BT28" s="33"/>
      <c r="BU28" s="33"/>
      <c r="BV28" s="33"/>
      <c r="BW28" s="33"/>
      <c r="BX28" s="108"/>
      <c r="BY28" s="33"/>
      <c r="BZ28" s="306"/>
      <c r="CC28" s="33"/>
      <c r="CD28" s="33"/>
      <c r="CE28" s="33"/>
      <c r="CF28" s="33"/>
      <c r="CG28" s="33"/>
      <c r="CH28" s="33"/>
      <c r="CI28" s="33"/>
      <c r="CL28" s="33"/>
      <c r="CM28" s="33"/>
      <c r="CN28" s="33"/>
      <c r="CO28" s="33"/>
      <c r="CU28" s="33"/>
      <c r="CV28" s="33"/>
      <c r="CW28" s="33"/>
      <c r="CX28" s="10"/>
      <c r="DA28" s="38"/>
      <c r="DT28" s="33"/>
      <c r="DV28" s="500" t="s">
        <v>1767</v>
      </c>
      <c r="DX28" s="33"/>
      <c r="FP28" s="33"/>
      <c r="FR28" s="33"/>
    </row>
    <row r="29" spans="1:174" s="1" customFormat="1" ht="12.65" customHeight="1" x14ac:dyDescent="0.25">
      <c r="A29" s="711"/>
      <c r="B29" s="714"/>
      <c r="C29" s="69" t="s">
        <v>866</v>
      </c>
      <c r="E29" s="33" t="s">
        <v>282</v>
      </c>
      <c r="F29" s="33"/>
      <c r="G29" s="33"/>
      <c r="H29" s="33" t="s">
        <v>282</v>
      </c>
      <c r="I29" s="33" t="s">
        <v>320</v>
      </c>
      <c r="J29" s="33" t="s">
        <v>282</v>
      </c>
      <c r="K29" s="38"/>
      <c r="L29" s="38"/>
      <c r="M29" s="33"/>
      <c r="N29" s="112"/>
      <c r="O29" s="10" t="s">
        <v>320</v>
      </c>
      <c r="P29" s="10" t="s">
        <v>320</v>
      </c>
      <c r="Q29" s="33"/>
      <c r="R29" s="33"/>
      <c r="S29" s="33"/>
      <c r="T29" s="38" t="s">
        <v>320</v>
      </c>
      <c r="U29" s="33"/>
      <c r="V29" s="33"/>
      <c r="W29" s="33"/>
      <c r="AB29" s="33"/>
      <c r="AD29" s="33"/>
      <c r="AG29" s="135"/>
      <c r="AH29" s="33" t="s">
        <v>320</v>
      </c>
      <c r="AI29" s="15"/>
      <c r="AJ29" s="33" t="s">
        <v>320</v>
      </c>
      <c r="AN29" s="10"/>
      <c r="AO29" s="135"/>
      <c r="AP29" s="179"/>
      <c r="AW29" s="139"/>
      <c r="AX29" s="10"/>
      <c r="BB29" s="33" t="s">
        <v>320</v>
      </c>
      <c r="BS29" s="33"/>
      <c r="BT29" s="33"/>
      <c r="BU29" s="33"/>
      <c r="BV29" s="33"/>
      <c r="BW29" s="33"/>
      <c r="BX29" s="108"/>
      <c r="BY29" s="33"/>
      <c r="BZ29" s="306"/>
      <c r="CC29" s="33"/>
      <c r="CD29" s="33"/>
      <c r="CE29" s="33"/>
      <c r="CF29" s="33"/>
      <c r="CG29" s="33"/>
      <c r="CH29" s="33" t="s">
        <v>282</v>
      </c>
      <c r="CI29" s="33"/>
      <c r="CL29" s="33"/>
      <c r="CM29" s="33"/>
      <c r="CN29" s="33" t="s">
        <v>282</v>
      </c>
      <c r="CO29" s="33" t="s">
        <v>282</v>
      </c>
      <c r="CU29" s="33"/>
      <c r="CV29" s="33"/>
      <c r="CW29" s="33"/>
      <c r="CX29" s="10"/>
      <c r="DA29" s="38"/>
      <c r="DB29" s="40" t="s">
        <v>282</v>
      </c>
      <c r="DT29" s="33"/>
      <c r="DV29" s="33" t="s">
        <v>282</v>
      </c>
      <c r="DX29" s="33"/>
      <c r="FP29" s="33" t="s">
        <v>282</v>
      </c>
      <c r="FR29" s="38" t="s">
        <v>320</v>
      </c>
    </row>
    <row r="30" spans="1:174" s="1" customFormat="1" ht="12.75" customHeight="1" x14ac:dyDescent="0.25">
      <c r="A30" s="711"/>
      <c r="B30" s="714"/>
      <c r="C30" s="45" t="s">
        <v>716</v>
      </c>
      <c r="E30" s="33"/>
      <c r="F30" s="33"/>
      <c r="G30" s="33"/>
      <c r="H30" s="33"/>
      <c r="I30" s="33"/>
      <c r="J30" s="33" t="s">
        <v>282</v>
      </c>
      <c r="K30" s="38"/>
      <c r="L30" s="38"/>
      <c r="M30" s="33"/>
      <c r="N30" s="135"/>
      <c r="O30" s="10" t="s">
        <v>320</v>
      </c>
      <c r="P30" s="10" t="s">
        <v>320</v>
      </c>
      <c r="Q30" s="33"/>
      <c r="R30" s="33"/>
      <c r="S30" s="33"/>
      <c r="T30" s="38" t="s">
        <v>320</v>
      </c>
      <c r="U30" s="33"/>
      <c r="V30" s="33"/>
      <c r="W30" s="33"/>
      <c r="AB30" s="33"/>
      <c r="AD30" s="33"/>
      <c r="AG30" s="135"/>
      <c r="AH30" s="33" t="s">
        <v>320</v>
      </c>
      <c r="AI30" s="15"/>
      <c r="AJ30" s="33" t="s">
        <v>320</v>
      </c>
      <c r="AN30" s="10"/>
      <c r="AO30" s="135"/>
      <c r="AP30" s="179"/>
      <c r="AW30" s="139"/>
      <c r="AX30" s="10"/>
      <c r="BB30" s="33" t="s">
        <v>320</v>
      </c>
      <c r="BS30" s="33"/>
      <c r="BT30" s="33"/>
      <c r="BU30" s="33"/>
      <c r="BV30" s="33"/>
      <c r="BW30" s="33"/>
      <c r="BX30" s="108"/>
      <c r="BY30" s="33"/>
      <c r="BZ30" s="306"/>
      <c r="CC30" s="33"/>
      <c r="CD30" s="33"/>
      <c r="CE30" s="33"/>
      <c r="CF30" s="33"/>
      <c r="CG30" s="33"/>
      <c r="CH30" s="33" t="s">
        <v>282</v>
      </c>
      <c r="CI30" s="33"/>
      <c r="CL30" s="33"/>
      <c r="CM30" s="33"/>
      <c r="CN30" s="33" t="s">
        <v>282</v>
      </c>
      <c r="CO30" s="33" t="s">
        <v>282</v>
      </c>
      <c r="CU30" s="33"/>
      <c r="CV30" s="33"/>
      <c r="CW30" s="33"/>
      <c r="CX30" s="10"/>
      <c r="DA30" s="38"/>
      <c r="DT30" s="33"/>
      <c r="DV30" s="33" t="s">
        <v>282</v>
      </c>
      <c r="DX30" s="33"/>
      <c r="FP30" s="33" t="s">
        <v>282</v>
      </c>
      <c r="FR30" s="38" t="s">
        <v>320</v>
      </c>
    </row>
    <row r="31" spans="1:174" s="1" customFormat="1" ht="12.75" customHeight="1" x14ac:dyDescent="0.25">
      <c r="A31" s="711"/>
      <c r="B31" s="714"/>
      <c r="C31" s="45" t="s">
        <v>867</v>
      </c>
      <c r="E31" s="33"/>
      <c r="F31" s="33"/>
      <c r="G31" s="33"/>
      <c r="H31" s="33"/>
      <c r="I31" s="33"/>
      <c r="J31" s="33" t="s">
        <v>282</v>
      </c>
      <c r="K31" s="38"/>
      <c r="L31" s="38"/>
      <c r="M31" s="33"/>
      <c r="N31" s="135"/>
      <c r="O31" s="10" t="s">
        <v>320</v>
      </c>
      <c r="P31" s="10" t="s">
        <v>320</v>
      </c>
      <c r="Q31" s="33"/>
      <c r="R31" s="33"/>
      <c r="S31" s="33"/>
      <c r="T31" s="38" t="s">
        <v>320</v>
      </c>
      <c r="U31" s="33"/>
      <c r="V31" s="33"/>
      <c r="W31" s="33"/>
      <c r="AB31" s="33"/>
      <c r="AD31" s="33"/>
      <c r="AG31" s="135"/>
      <c r="AH31" s="33" t="s">
        <v>320</v>
      </c>
      <c r="AI31" s="15"/>
      <c r="AJ31" s="33" t="s">
        <v>320</v>
      </c>
      <c r="AN31" s="10"/>
      <c r="AO31" s="135"/>
      <c r="AP31" s="179"/>
      <c r="AW31" s="139"/>
      <c r="AX31" s="10"/>
      <c r="BB31" s="33" t="s">
        <v>1091</v>
      </c>
      <c r="BS31" s="33"/>
      <c r="BT31" s="33"/>
      <c r="BU31" s="33"/>
      <c r="BV31" s="33"/>
      <c r="BW31" s="33"/>
      <c r="BX31" s="108"/>
      <c r="BY31" s="33"/>
      <c r="BZ31" s="306"/>
      <c r="CC31" s="33"/>
      <c r="CD31" s="33"/>
      <c r="CE31" s="33"/>
      <c r="CF31" s="33"/>
      <c r="CG31" s="33"/>
      <c r="CH31" s="33"/>
      <c r="CI31" s="33"/>
      <c r="CL31" s="33"/>
      <c r="CM31" s="33"/>
      <c r="CN31" s="33"/>
      <c r="CO31" s="33"/>
      <c r="CU31" s="33"/>
      <c r="CV31" s="33"/>
      <c r="CW31" s="33"/>
      <c r="CX31" s="10"/>
      <c r="DA31" s="38"/>
      <c r="DT31" s="33"/>
      <c r="DV31" s="33" t="s">
        <v>282</v>
      </c>
      <c r="DX31" s="33"/>
      <c r="FP31" s="33"/>
      <c r="FR31" s="33"/>
    </row>
    <row r="32" spans="1:174" s="1" customFormat="1" ht="12.75" customHeight="1" x14ac:dyDescent="0.25">
      <c r="A32" s="711"/>
      <c r="B32" s="714"/>
      <c r="C32" s="45" t="s">
        <v>868</v>
      </c>
      <c r="E32" s="33"/>
      <c r="F32" s="33"/>
      <c r="G32" s="33"/>
      <c r="H32" s="33"/>
      <c r="I32" s="33"/>
      <c r="J32" s="33" t="s">
        <v>282</v>
      </c>
      <c r="K32" s="38"/>
      <c r="L32" s="38"/>
      <c r="M32" s="33"/>
      <c r="N32" s="135"/>
      <c r="O32" s="10" t="s">
        <v>320</v>
      </c>
      <c r="P32" s="10" t="s">
        <v>320</v>
      </c>
      <c r="Q32" s="33"/>
      <c r="R32" s="33"/>
      <c r="S32" s="33"/>
      <c r="T32" s="38" t="s">
        <v>320</v>
      </c>
      <c r="U32" s="33"/>
      <c r="V32" s="33"/>
      <c r="W32" s="33"/>
      <c r="AB32" s="33"/>
      <c r="AD32" s="33"/>
      <c r="AG32" s="135"/>
      <c r="AH32" s="33" t="s">
        <v>320</v>
      </c>
      <c r="AI32" s="15"/>
      <c r="AJ32" s="33" t="s">
        <v>320</v>
      </c>
      <c r="AN32" s="10"/>
      <c r="AO32" s="135"/>
      <c r="AP32" s="179"/>
      <c r="AW32" s="139"/>
      <c r="AX32" s="10"/>
      <c r="BB32" s="33" t="s">
        <v>1091</v>
      </c>
      <c r="BS32" s="33"/>
      <c r="BT32" s="33"/>
      <c r="BU32" s="33"/>
      <c r="BV32" s="33"/>
      <c r="BW32" s="33"/>
      <c r="BX32" s="108"/>
      <c r="BY32" s="33"/>
      <c r="BZ32" s="306"/>
      <c r="CC32" s="33"/>
      <c r="CD32" s="33"/>
      <c r="CE32" s="33"/>
      <c r="CF32" s="33"/>
      <c r="CG32" s="33"/>
      <c r="CH32" s="33"/>
      <c r="CI32" s="33"/>
      <c r="CL32" s="33"/>
      <c r="CM32" s="33"/>
      <c r="CN32" s="33"/>
      <c r="CO32" s="33"/>
      <c r="CU32" s="33"/>
      <c r="CV32" s="33"/>
      <c r="CW32" s="33"/>
      <c r="CX32" s="10"/>
      <c r="DA32" s="38"/>
      <c r="DT32" s="33"/>
      <c r="DV32" s="33" t="s">
        <v>282</v>
      </c>
      <c r="DX32" s="33"/>
      <c r="FP32" s="33"/>
      <c r="FR32" s="33"/>
    </row>
    <row r="33" spans="1:174" s="1" customFormat="1" ht="12.75" customHeight="1" x14ac:dyDescent="0.25">
      <c r="A33" s="711"/>
      <c r="B33" s="714"/>
      <c r="C33" s="45" t="s">
        <v>869</v>
      </c>
      <c r="E33" s="33" t="s">
        <v>282</v>
      </c>
      <c r="F33" s="33"/>
      <c r="G33" s="33"/>
      <c r="H33" s="33" t="s">
        <v>282</v>
      </c>
      <c r="I33" s="33" t="s">
        <v>320</v>
      </c>
      <c r="J33" s="33" t="s">
        <v>282</v>
      </c>
      <c r="K33" s="38"/>
      <c r="L33" s="38"/>
      <c r="M33" s="33"/>
      <c r="N33" s="108"/>
      <c r="O33" s="10" t="s">
        <v>320</v>
      </c>
      <c r="P33" s="10" t="s">
        <v>320</v>
      </c>
      <c r="Q33" s="33"/>
      <c r="R33" s="33"/>
      <c r="S33" s="33"/>
      <c r="T33" s="38" t="s">
        <v>320</v>
      </c>
      <c r="U33" s="33"/>
      <c r="V33" s="33"/>
      <c r="W33" s="33"/>
      <c r="AB33" s="33"/>
      <c r="AD33" s="33"/>
      <c r="AG33" s="135"/>
      <c r="AH33" s="33" t="s">
        <v>320</v>
      </c>
      <c r="AI33" s="15"/>
      <c r="AJ33" s="33" t="s">
        <v>320</v>
      </c>
      <c r="AN33" s="10"/>
      <c r="AO33" s="135"/>
      <c r="AP33" s="179"/>
      <c r="AW33" s="139"/>
      <c r="AX33" s="10"/>
      <c r="BB33" s="33" t="s">
        <v>320</v>
      </c>
      <c r="BS33" s="33"/>
      <c r="BT33" s="33"/>
      <c r="BU33" s="33"/>
      <c r="BV33" s="33"/>
      <c r="BW33" s="33"/>
      <c r="BX33" s="108"/>
      <c r="BY33" s="33"/>
      <c r="BZ33" s="306"/>
      <c r="CA33" s="40" t="s">
        <v>282</v>
      </c>
      <c r="CB33" s="1" t="s">
        <v>282</v>
      </c>
      <c r="CC33" s="33"/>
      <c r="CD33" s="33"/>
      <c r="CE33" s="33"/>
      <c r="CF33" s="33"/>
      <c r="CG33" s="33"/>
      <c r="CH33" s="33" t="s">
        <v>282</v>
      </c>
      <c r="CI33" s="33"/>
      <c r="CL33" s="33"/>
      <c r="CM33" s="33"/>
      <c r="CN33" s="33" t="s">
        <v>282</v>
      </c>
      <c r="CO33" s="33" t="s">
        <v>282</v>
      </c>
      <c r="CU33" s="33"/>
      <c r="CV33" s="33"/>
      <c r="CW33" s="33"/>
      <c r="CX33" s="10"/>
      <c r="DA33" s="38"/>
      <c r="DB33" s="40" t="s">
        <v>282</v>
      </c>
      <c r="DT33" s="33"/>
      <c r="DV33" s="33" t="s">
        <v>282</v>
      </c>
      <c r="DX33" s="33"/>
      <c r="FP33" s="33" t="s">
        <v>282</v>
      </c>
      <c r="FR33" s="38" t="s">
        <v>320</v>
      </c>
    </row>
    <row r="34" spans="1:174" s="1" customFormat="1" ht="12.75" customHeight="1" x14ac:dyDescent="0.25">
      <c r="A34" s="711"/>
      <c r="B34" s="714"/>
      <c r="C34" s="45" t="s">
        <v>870</v>
      </c>
      <c r="E34" s="33"/>
      <c r="F34" s="33"/>
      <c r="G34" s="33"/>
      <c r="H34" s="33"/>
      <c r="I34" s="33"/>
      <c r="J34" s="33" t="s">
        <v>282</v>
      </c>
      <c r="K34" s="38"/>
      <c r="L34" s="38"/>
      <c r="M34" s="33"/>
      <c r="N34" s="135"/>
      <c r="O34" s="10" t="s">
        <v>320</v>
      </c>
      <c r="P34" s="10" t="s">
        <v>320</v>
      </c>
      <c r="Q34" s="33"/>
      <c r="R34" s="33"/>
      <c r="S34" s="33"/>
      <c r="T34" s="38" t="s">
        <v>320</v>
      </c>
      <c r="U34" s="33"/>
      <c r="V34" s="33"/>
      <c r="W34" s="33"/>
      <c r="AB34" s="33"/>
      <c r="AD34" s="33"/>
      <c r="AG34" s="135"/>
      <c r="AH34" s="33" t="s">
        <v>320</v>
      </c>
      <c r="AI34" s="15"/>
      <c r="AJ34" s="33" t="s">
        <v>320</v>
      </c>
      <c r="AN34" s="10"/>
      <c r="AO34" s="135"/>
      <c r="AP34" s="179"/>
      <c r="AW34" s="139"/>
      <c r="AX34" s="10"/>
      <c r="BB34" s="33" t="s">
        <v>1091</v>
      </c>
      <c r="BS34" s="33"/>
      <c r="BT34" s="33"/>
      <c r="BU34" s="33"/>
      <c r="BV34" s="33"/>
      <c r="BW34" s="33"/>
      <c r="BX34" s="108"/>
      <c r="BY34" s="33"/>
      <c r="BZ34" s="306"/>
      <c r="CA34" s="40" t="s">
        <v>282</v>
      </c>
      <c r="CB34" s="1" t="s">
        <v>282</v>
      </c>
      <c r="CC34" s="33"/>
      <c r="CD34" s="33"/>
      <c r="CE34" s="33"/>
      <c r="CF34" s="33"/>
      <c r="CG34" s="33"/>
      <c r="CH34" s="33" t="s">
        <v>282</v>
      </c>
      <c r="CI34" s="33"/>
      <c r="CL34" s="33"/>
      <c r="CM34" s="33"/>
      <c r="CN34" s="33" t="s">
        <v>282</v>
      </c>
      <c r="CO34" s="33" t="s">
        <v>282</v>
      </c>
      <c r="CU34" s="33"/>
      <c r="CV34" s="33"/>
      <c r="CW34" s="33"/>
      <c r="CX34" s="10"/>
      <c r="DA34" s="38"/>
      <c r="DB34" s="40" t="s">
        <v>282</v>
      </c>
      <c r="DT34" s="33"/>
      <c r="DV34" s="33" t="s">
        <v>282</v>
      </c>
      <c r="DX34" s="33"/>
      <c r="FP34" s="33" t="s">
        <v>282</v>
      </c>
      <c r="FR34" s="38" t="s">
        <v>320</v>
      </c>
    </row>
    <row r="35" spans="1:174" s="1" customFormat="1" ht="12.75" customHeight="1" x14ac:dyDescent="0.25">
      <c r="A35" s="711"/>
      <c r="B35" s="714"/>
      <c r="C35" s="45" t="s">
        <v>871</v>
      </c>
      <c r="E35" s="33"/>
      <c r="F35" s="33"/>
      <c r="G35" s="33"/>
      <c r="H35" s="33"/>
      <c r="I35" s="33"/>
      <c r="J35" s="33" t="s">
        <v>282</v>
      </c>
      <c r="K35" s="38"/>
      <c r="L35" s="38"/>
      <c r="M35" s="33"/>
      <c r="N35" s="135"/>
      <c r="O35" s="10" t="s">
        <v>320</v>
      </c>
      <c r="P35" s="10" t="s">
        <v>320</v>
      </c>
      <c r="Q35" s="33"/>
      <c r="R35" s="33"/>
      <c r="S35" s="33"/>
      <c r="T35" s="38" t="s">
        <v>320</v>
      </c>
      <c r="U35" s="33"/>
      <c r="V35" s="33"/>
      <c r="W35" s="33"/>
      <c r="AB35" s="33"/>
      <c r="AD35" s="33"/>
      <c r="AG35" s="135"/>
      <c r="AH35" s="33" t="s">
        <v>320</v>
      </c>
      <c r="AI35" s="15"/>
      <c r="AJ35" s="33" t="s">
        <v>320</v>
      </c>
      <c r="AN35" s="10"/>
      <c r="AO35" s="135"/>
      <c r="AP35" s="179"/>
      <c r="AW35" s="139"/>
      <c r="AX35" s="10"/>
      <c r="BB35" s="33" t="s">
        <v>320</v>
      </c>
      <c r="BS35" s="33"/>
      <c r="BT35" s="33"/>
      <c r="BU35" s="33"/>
      <c r="BV35" s="33"/>
      <c r="BW35" s="33"/>
      <c r="BX35" s="108"/>
      <c r="BY35" s="33"/>
      <c r="BZ35" s="306"/>
      <c r="CA35" s="40"/>
      <c r="CC35" s="33"/>
      <c r="CD35" s="33"/>
      <c r="CE35" s="33"/>
      <c r="CF35" s="33"/>
      <c r="CG35" s="33"/>
      <c r="CH35" s="33" t="s">
        <v>282</v>
      </c>
      <c r="CI35" s="33"/>
      <c r="CL35" s="33"/>
      <c r="CM35" s="33"/>
      <c r="CN35" s="33" t="s">
        <v>282</v>
      </c>
      <c r="CO35" s="33" t="s">
        <v>282</v>
      </c>
      <c r="CU35" s="33"/>
      <c r="CV35" s="33"/>
      <c r="CW35" s="33"/>
      <c r="CX35" s="10"/>
      <c r="DA35" s="38"/>
      <c r="DT35" s="33"/>
      <c r="DV35" s="33" t="s">
        <v>282</v>
      </c>
      <c r="DX35" s="33"/>
      <c r="FP35" s="33"/>
      <c r="FR35" s="38" t="s">
        <v>320</v>
      </c>
    </row>
    <row r="36" spans="1:174" s="12" customFormat="1" ht="12.75" customHeight="1" x14ac:dyDescent="0.25">
      <c r="A36" s="711"/>
      <c r="B36" s="714"/>
      <c r="C36" s="134" t="s">
        <v>872</v>
      </c>
      <c r="E36" s="36"/>
      <c r="F36" s="36"/>
      <c r="G36" s="36"/>
      <c r="H36" s="36"/>
      <c r="I36" s="36"/>
      <c r="J36" s="36" t="s">
        <v>282</v>
      </c>
      <c r="K36" s="78"/>
      <c r="L36" s="78"/>
      <c r="M36" s="36"/>
      <c r="N36" s="136"/>
      <c r="O36" s="131" t="s">
        <v>320</v>
      </c>
      <c r="P36" s="131" t="s">
        <v>320</v>
      </c>
      <c r="Q36" s="36"/>
      <c r="R36" s="36"/>
      <c r="S36" s="36"/>
      <c r="T36" s="78" t="s">
        <v>320</v>
      </c>
      <c r="U36" s="36"/>
      <c r="V36" s="36"/>
      <c r="W36" s="36"/>
      <c r="AB36" s="36"/>
      <c r="AD36" s="36"/>
      <c r="AG36" s="136"/>
      <c r="AI36" s="25"/>
      <c r="AN36" s="131"/>
      <c r="AO36" s="136"/>
      <c r="AP36" s="180"/>
      <c r="AW36" s="171"/>
      <c r="AX36" s="131"/>
      <c r="BB36" s="36" t="s">
        <v>1091</v>
      </c>
      <c r="BS36" s="36"/>
      <c r="BT36" s="36"/>
      <c r="BU36" s="36"/>
      <c r="BV36" s="36"/>
      <c r="BW36" s="36"/>
      <c r="BX36" s="111"/>
      <c r="BY36" s="36"/>
      <c r="BZ36" s="307"/>
      <c r="CC36" s="36"/>
      <c r="CD36" s="36"/>
      <c r="CE36" s="36"/>
      <c r="CF36" s="36"/>
      <c r="CG36" s="36"/>
      <c r="CH36" s="36"/>
      <c r="CI36" s="36"/>
      <c r="CL36" s="36"/>
      <c r="CM36" s="36"/>
      <c r="CN36" s="36"/>
      <c r="CO36" s="36"/>
      <c r="CU36" s="36"/>
      <c r="CV36" s="36"/>
      <c r="CW36" s="36"/>
      <c r="CX36" s="131"/>
      <c r="DA36" s="78"/>
      <c r="DT36" s="36"/>
      <c r="DV36" s="36" t="s">
        <v>282</v>
      </c>
      <c r="DX36" s="36"/>
      <c r="FP36" s="36"/>
      <c r="FR36" s="36"/>
    </row>
    <row r="37" spans="1:174" s="1" customFormat="1" ht="14.25" customHeight="1" x14ac:dyDescent="0.25">
      <c r="A37" s="711"/>
      <c r="B37" s="714"/>
      <c r="C37" s="46" t="s">
        <v>873</v>
      </c>
      <c r="E37" s="33"/>
      <c r="F37" s="33"/>
      <c r="G37" s="33"/>
      <c r="H37" s="33"/>
      <c r="I37" s="33"/>
      <c r="J37" s="33" t="s">
        <v>282</v>
      </c>
      <c r="K37" s="38"/>
      <c r="L37" s="38"/>
      <c r="M37" s="33"/>
      <c r="O37" s="10" t="s">
        <v>320</v>
      </c>
      <c r="P37" s="10" t="s">
        <v>320</v>
      </c>
      <c r="Q37" s="33"/>
      <c r="R37" s="33"/>
      <c r="S37" s="33"/>
      <c r="T37" s="38" t="s">
        <v>320</v>
      </c>
      <c r="U37" s="33"/>
      <c r="V37" s="33"/>
      <c r="W37" s="33"/>
      <c r="AB37" s="33"/>
      <c r="AD37" s="33"/>
      <c r="AH37" s="33" t="s">
        <v>320</v>
      </c>
      <c r="AJ37" s="33" t="s">
        <v>320</v>
      </c>
      <c r="AN37" s="10"/>
      <c r="AX37" s="10"/>
      <c r="BB37" s="33" t="s">
        <v>320</v>
      </c>
      <c r="BS37" s="33"/>
      <c r="BT37" s="33"/>
      <c r="BU37" s="33"/>
      <c r="BV37" s="33"/>
      <c r="BW37" s="33"/>
      <c r="BX37" s="33"/>
      <c r="BY37" s="33"/>
      <c r="BZ37" s="33"/>
      <c r="CC37" s="33"/>
      <c r="CD37" s="33"/>
      <c r="CE37" s="33"/>
      <c r="CF37" s="33"/>
      <c r="CG37" s="33"/>
      <c r="CH37" s="33" t="s">
        <v>282</v>
      </c>
      <c r="CI37" s="33"/>
      <c r="CL37" s="33"/>
      <c r="CM37" s="33"/>
      <c r="CN37" s="33" t="s">
        <v>282</v>
      </c>
      <c r="CO37" s="33" t="s">
        <v>282</v>
      </c>
      <c r="CU37" s="33"/>
      <c r="CV37" s="33"/>
      <c r="CW37" s="33"/>
      <c r="CX37" s="10"/>
      <c r="DA37" s="38"/>
      <c r="DT37" s="33"/>
      <c r="DV37" s="33" t="s">
        <v>282</v>
      </c>
      <c r="DX37" s="33"/>
      <c r="FP37" s="33" t="s">
        <v>282</v>
      </c>
      <c r="FR37" s="38" t="s">
        <v>320</v>
      </c>
    </row>
    <row r="38" spans="1:174" s="142" customFormat="1" ht="13" thickBot="1" x14ac:dyDescent="0.3">
      <c r="A38" s="711"/>
      <c r="B38" s="715"/>
      <c r="C38" s="141"/>
      <c r="E38" s="143"/>
      <c r="F38" s="143"/>
      <c r="G38" s="143"/>
      <c r="H38" s="143"/>
      <c r="I38" s="143"/>
      <c r="J38" s="143"/>
      <c r="K38" s="144"/>
      <c r="L38" s="144"/>
      <c r="M38" s="143"/>
      <c r="N38" s="145"/>
      <c r="O38" s="146"/>
      <c r="P38" s="146"/>
      <c r="Q38" s="143"/>
      <c r="R38" s="143"/>
      <c r="S38" s="143"/>
      <c r="T38" s="144"/>
      <c r="U38" s="143"/>
      <c r="V38" s="143"/>
      <c r="W38" s="143"/>
      <c r="AB38" s="143"/>
      <c r="AD38" s="143"/>
      <c r="AJ38" s="341"/>
      <c r="AN38" s="146"/>
      <c r="AO38" s="145"/>
      <c r="AP38" s="181"/>
      <c r="AW38" s="182"/>
      <c r="AX38" s="146"/>
      <c r="BS38" s="143"/>
      <c r="BT38" s="143"/>
      <c r="BU38" s="143"/>
      <c r="BV38" s="143"/>
      <c r="BW38" s="143"/>
      <c r="BX38" s="192"/>
      <c r="BY38" s="35"/>
      <c r="BZ38" s="308"/>
      <c r="CC38" s="143"/>
      <c r="CD38" s="143"/>
      <c r="CE38" s="143"/>
      <c r="CF38" s="143"/>
      <c r="CG38" s="143"/>
      <c r="CH38" s="143"/>
      <c r="CI38" s="143"/>
      <c r="CL38" s="143"/>
      <c r="CM38" s="143"/>
      <c r="CN38" s="143"/>
      <c r="CO38" s="143"/>
      <c r="CU38" s="143"/>
      <c r="CV38" s="143"/>
      <c r="CW38" s="143"/>
      <c r="CX38" s="146"/>
      <c r="DA38" s="144"/>
      <c r="DT38" s="143"/>
      <c r="DV38" s="143" t="s">
        <v>282</v>
      </c>
      <c r="DX38" s="143"/>
      <c r="FP38" s="143"/>
      <c r="FR38" s="143"/>
    </row>
    <row r="39" spans="1:174" s="20" customFormat="1" ht="12.75" customHeight="1" thickBot="1" x14ac:dyDescent="0.3">
      <c r="A39" s="711"/>
      <c r="B39" s="713" t="s">
        <v>659</v>
      </c>
      <c r="C39" s="102" t="s">
        <v>678</v>
      </c>
      <c r="E39" s="31"/>
      <c r="F39" s="31"/>
      <c r="G39" s="31"/>
      <c r="H39" s="31"/>
      <c r="I39" s="31"/>
      <c r="J39" s="31" t="s">
        <v>282</v>
      </c>
      <c r="K39" s="39"/>
      <c r="L39" s="39"/>
      <c r="M39" s="31"/>
      <c r="N39" s="129"/>
      <c r="O39" s="23" t="s">
        <v>320</v>
      </c>
      <c r="P39" s="31"/>
      <c r="Q39" s="31"/>
      <c r="R39" s="23" t="s">
        <v>320</v>
      </c>
      <c r="S39" s="31"/>
      <c r="T39" s="39" t="s">
        <v>320</v>
      </c>
      <c r="U39" s="31"/>
      <c r="V39" s="31"/>
      <c r="W39" s="31"/>
      <c r="Z39" s="31" t="s">
        <v>282</v>
      </c>
      <c r="AB39" s="39" t="s">
        <v>320</v>
      </c>
      <c r="AD39" s="31"/>
      <c r="AE39" s="31" t="s">
        <v>320</v>
      </c>
      <c r="AF39" s="31" t="s">
        <v>320</v>
      </c>
      <c r="AI39" s="31" t="s">
        <v>320</v>
      </c>
      <c r="AK39" s="31" t="s">
        <v>282</v>
      </c>
      <c r="AN39" s="106" t="s">
        <v>320</v>
      </c>
      <c r="AO39" s="129"/>
      <c r="AP39" s="178"/>
      <c r="AW39" s="138"/>
      <c r="AX39" s="23"/>
      <c r="BB39" s="31" t="s">
        <v>320</v>
      </c>
      <c r="BS39" s="31"/>
      <c r="BT39" s="31"/>
      <c r="BU39" s="31"/>
      <c r="BV39" s="31"/>
      <c r="BW39" s="31"/>
      <c r="BX39" s="107"/>
      <c r="BY39" s="33"/>
      <c r="BZ39" s="305"/>
      <c r="CA39" s="74" t="s">
        <v>282</v>
      </c>
      <c r="CB39" s="20" t="s">
        <v>282</v>
      </c>
      <c r="CC39" s="31"/>
      <c r="CD39" s="31"/>
      <c r="CE39" s="31"/>
      <c r="CF39" s="31"/>
      <c r="CG39" s="31"/>
      <c r="CH39" s="31" t="s">
        <v>282</v>
      </c>
      <c r="CI39" s="31"/>
      <c r="CL39" s="31"/>
      <c r="CM39" s="31"/>
      <c r="CN39" s="31" t="s">
        <v>282</v>
      </c>
      <c r="CO39" s="31" t="s">
        <v>282</v>
      </c>
      <c r="CU39" s="31"/>
      <c r="CV39" s="31"/>
      <c r="CW39" s="31"/>
      <c r="CX39" s="23"/>
      <c r="DA39" s="39"/>
      <c r="DT39" s="31"/>
      <c r="DU39" s="31" t="s">
        <v>282</v>
      </c>
      <c r="DX39" s="31"/>
      <c r="EU39" s="31" t="s">
        <v>282</v>
      </c>
      <c r="FP39" s="31" t="s">
        <v>282</v>
      </c>
      <c r="FR39" s="106" t="s">
        <v>320</v>
      </c>
    </row>
    <row r="40" spans="1:174" s="1" customFormat="1" ht="12.75" customHeight="1" x14ac:dyDescent="0.25">
      <c r="A40" s="711"/>
      <c r="B40" s="714"/>
      <c r="C40" s="45" t="s">
        <v>677</v>
      </c>
      <c r="E40" s="33"/>
      <c r="F40" s="33"/>
      <c r="G40" s="33"/>
      <c r="H40" s="33"/>
      <c r="I40" s="33"/>
      <c r="J40" s="33" t="s">
        <v>282</v>
      </c>
      <c r="K40" s="38"/>
      <c r="L40" s="38"/>
      <c r="M40" s="33"/>
      <c r="N40" s="108"/>
      <c r="O40" s="10" t="s">
        <v>320</v>
      </c>
      <c r="P40" s="38"/>
      <c r="Q40" s="33"/>
      <c r="R40" s="10" t="s">
        <v>320</v>
      </c>
      <c r="S40" s="33"/>
      <c r="T40" s="38" t="s">
        <v>320</v>
      </c>
      <c r="U40" s="33"/>
      <c r="V40" s="33"/>
      <c r="W40" s="33"/>
      <c r="Z40" s="33" t="s">
        <v>282</v>
      </c>
      <c r="AB40" s="38" t="s">
        <v>320</v>
      </c>
      <c r="AD40" s="33"/>
      <c r="AE40" s="33" t="s">
        <v>320</v>
      </c>
      <c r="AF40" s="33" t="s">
        <v>320</v>
      </c>
      <c r="AI40" s="33" t="s">
        <v>320</v>
      </c>
      <c r="AK40" s="33" t="s">
        <v>282</v>
      </c>
      <c r="AN40" s="41" t="s">
        <v>320</v>
      </c>
      <c r="AO40" s="135"/>
      <c r="AP40" s="179"/>
      <c r="AW40" s="139"/>
      <c r="AX40" s="10"/>
      <c r="BB40" s="33" t="s">
        <v>1091</v>
      </c>
      <c r="BS40" s="33"/>
      <c r="BT40" s="33"/>
      <c r="BU40" s="33"/>
      <c r="BV40" s="33"/>
      <c r="BW40" s="33"/>
      <c r="BX40" s="108"/>
      <c r="BY40" s="33"/>
      <c r="BZ40" s="306"/>
      <c r="CC40" s="33"/>
      <c r="CD40" s="33"/>
      <c r="CE40" s="33"/>
      <c r="CF40" s="33"/>
      <c r="CG40" s="33"/>
      <c r="CH40" s="33" t="s">
        <v>282</v>
      </c>
      <c r="CI40" s="33"/>
      <c r="CL40" s="33"/>
      <c r="CM40" s="33"/>
      <c r="CN40" s="33"/>
      <c r="CO40" s="33"/>
      <c r="CT40" s="74"/>
      <c r="CU40" s="33"/>
      <c r="CV40" s="33"/>
      <c r="CW40" s="33"/>
      <c r="CX40" s="10"/>
      <c r="DA40" s="38"/>
      <c r="DT40" s="33"/>
      <c r="DU40" s="33" t="s">
        <v>282</v>
      </c>
      <c r="DX40" s="33"/>
      <c r="EU40" s="33" t="s">
        <v>282</v>
      </c>
      <c r="FP40" s="33"/>
      <c r="FR40" s="10"/>
    </row>
    <row r="41" spans="1:174" s="1" customFormat="1" ht="12.75" customHeight="1" x14ac:dyDescent="0.25">
      <c r="A41" s="711"/>
      <c r="B41" s="714"/>
      <c r="C41" s="45" t="s">
        <v>679</v>
      </c>
      <c r="E41" s="33"/>
      <c r="F41" s="33"/>
      <c r="G41" s="33"/>
      <c r="H41" s="33"/>
      <c r="I41" s="33"/>
      <c r="J41" s="33" t="s">
        <v>282</v>
      </c>
      <c r="K41" s="38"/>
      <c r="L41" s="38"/>
      <c r="M41" s="33"/>
      <c r="N41" s="108"/>
      <c r="O41" s="10" t="s">
        <v>320</v>
      </c>
      <c r="P41" s="38"/>
      <c r="Q41" s="33"/>
      <c r="R41" s="10" t="s">
        <v>320</v>
      </c>
      <c r="S41" s="33"/>
      <c r="T41" s="38" t="s">
        <v>320</v>
      </c>
      <c r="U41" s="33"/>
      <c r="V41" s="33"/>
      <c r="W41" s="33"/>
      <c r="Z41" s="33" t="s">
        <v>282</v>
      </c>
      <c r="AB41" s="38" t="s">
        <v>320</v>
      </c>
      <c r="AD41" s="33"/>
      <c r="AE41" s="33" t="s">
        <v>320</v>
      </c>
      <c r="AF41" s="33" t="s">
        <v>320</v>
      </c>
      <c r="AI41" s="33" t="s">
        <v>320</v>
      </c>
      <c r="AK41" s="33" t="s">
        <v>282</v>
      </c>
      <c r="AN41" s="41" t="s">
        <v>320</v>
      </c>
      <c r="AO41" s="135"/>
      <c r="AP41" s="179"/>
      <c r="AW41" s="139"/>
      <c r="AX41" s="10"/>
      <c r="BB41" s="33" t="s">
        <v>320</v>
      </c>
      <c r="BS41" s="33"/>
      <c r="BT41" s="33"/>
      <c r="BU41" s="33"/>
      <c r="BV41" s="33"/>
      <c r="BW41" s="33"/>
      <c r="BX41" s="108"/>
      <c r="BY41" s="33"/>
      <c r="BZ41" s="306"/>
      <c r="CC41" s="33"/>
      <c r="CD41" s="33"/>
      <c r="CE41" s="33"/>
      <c r="CF41" s="33"/>
      <c r="CG41" s="33"/>
      <c r="CH41" s="33" t="s">
        <v>282</v>
      </c>
      <c r="CI41" s="33"/>
      <c r="CL41" s="33"/>
      <c r="CM41" s="33"/>
      <c r="CN41" s="33" t="s">
        <v>282</v>
      </c>
      <c r="CO41" s="33" t="s">
        <v>282</v>
      </c>
      <c r="CU41" s="33"/>
      <c r="CV41" s="33"/>
      <c r="CW41" s="33"/>
      <c r="CX41" s="10"/>
      <c r="DA41" s="38"/>
      <c r="DT41" s="33"/>
      <c r="DU41" s="33" t="s">
        <v>282</v>
      </c>
      <c r="DX41" s="33"/>
      <c r="EU41" s="33" t="s">
        <v>282</v>
      </c>
      <c r="FP41" s="33" t="s">
        <v>282</v>
      </c>
      <c r="FR41" s="41" t="s">
        <v>320</v>
      </c>
    </row>
    <row r="42" spans="1:174" s="1" customFormat="1" ht="12.75" customHeight="1" x14ac:dyDescent="0.25">
      <c r="A42" s="711"/>
      <c r="B42" s="714"/>
      <c r="C42" s="45" t="s">
        <v>680</v>
      </c>
      <c r="E42" s="33"/>
      <c r="F42" s="33"/>
      <c r="G42" s="33"/>
      <c r="H42" s="33"/>
      <c r="I42" s="33"/>
      <c r="J42" s="33" t="s">
        <v>282</v>
      </c>
      <c r="K42" s="38"/>
      <c r="L42" s="38"/>
      <c r="M42" s="33"/>
      <c r="N42" s="135"/>
      <c r="O42" s="10" t="s">
        <v>320</v>
      </c>
      <c r="P42" s="33"/>
      <c r="Q42" s="33"/>
      <c r="R42" s="10" t="s">
        <v>320</v>
      </c>
      <c r="S42" s="33"/>
      <c r="T42" s="38" t="s">
        <v>320</v>
      </c>
      <c r="U42" s="33"/>
      <c r="V42" s="33"/>
      <c r="W42" s="33"/>
      <c r="Z42" s="33" t="s">
        <v>282</v>
      </c>
      <c r="AB42" s="38" t="s">
        <v>320</v>
      </c>
      <c r="AD42" s="33"/>
      <c r="AE42" s="33" t="s">
        <v>320</v>
      </c>
      <c r="AF42" s="33" t="s">
        <v>320</v>
      </c>
      <c r="AI42" s="33" t="s">
        <v>320</v>
      </c>
      <c r="AK42" s="33" t="s">
        <v>282</v>
      </c>
      <c r="AN42" s="41" t="s">
        <v>320</v>
      </c>
      <c r="AO42" s="135"/>
      <c r="AP42" s="179"/>
      <c r="AW42" s="139"/>
      <c r="AX42" s="10"/>
      <c r="BB42" s="33" t="s">
        <v>320</v>
      </c>
      <c r="BS42" s="33"/>
      <c r="BT42" s="33"/>
      <c r="BU42" s="33"/>
      <c r="BV42" s="33"/>
      <c r="BW42" s="33"/>
      <c r="BX42" s="108"/>
      <c r="BY42" s="33"/>
      <c r="BZ42" s="306"/>
      <c r="CC42" s="33"/>
      <c r="CD42" s="33"/>
      <c r="CE42" s="33"/>
      <c r="CF42" s="33"/>
      <c r="CG42" s="33"/>
      <c r="CH42" s="33" t="s">
        <v>282</v>
      </c>
      <c r="CI42" s="33"/>
      <c r="CL42" s="33"/>
      <c r="CM42" s="33"/>
      <c r="CN42" s="33" t="s">
        <v>282</v>
      </c>
      <c r="CO42" s="33" t="s">
        <v>282</v>
      </c>
      <c r="CU42" s="33"/>
      <c r="CV42" s="33"/>
      <c r="CW42" s="33"/>
      <c r="CX42" s="10"/>
      <c r="DA42" s="38"/>
      <c r="DB42" s="40" t="s">
        <v>1682</v>
      </c>
      <c r="DT42" s="33"/>
      <c r="DU42" s="33" t="s">
        <v>282</v>
      </c>
      <c r="DX42" s="33"/>
      <c r="EU42" s="33" t="s">
        <v>282</v>
      </c>
      <c r="FP42" s="33" t="s">
        <v>282</v>
      </c>
      <c r="FR42" s="41" t="s">
        <v>320</v>
      </c>
    </row>
    <row r="43" spans="1:174" s="1" customFormat="1" ht="12.75" customHeight="1" x14ac:dyDescent="0.25">
      <c r="A43" s="711"/>
      <c r="B43" s="714"/>
      <c r="C43" s="45" t="s">
        <v>681</v>
      </c>
      <c r="E43" s="33"/>
      <c r="F43" s="33"/>
      <c r="G43" s="33"/>
      <c r="H43" s="33"/>
      <c r="I43" s="33"/>
      <c r="J43" s="33" t="s">
        <v>282</v>
      </c>
      <c r="K43" s="38"/>
      <c r="L43" s="38"/>
      <c r="M43" s="33"/>
      <c r="N43" s="135"/>
      <c r="O43" s="10" t="s">
        <v>320</v>
      </c>
      <c r="P43" s="33"/>
      <c r="Q43" s="33"/>
      <c r="R43" s="10" t="s">
        <v>320</v>
      </c>
      <c r="S43" s="33"/>
      <c r="T43" s="38" t="s">
        <v>320</v>
      </c>
      <c r="U43" s="33"/>
      <c r="V43" s="33"/>
      <c r="W43" s="33"/>
      <c r="Z43" s="33" t="s">
        <v>282</v>
      </c>
      <c r="AB43" s="38" t="s">
        <v>320</v>
      </c>
      <c r="AD43" s="33"/>
      <c r="AE43" s="33" t="s">
        <v>320</v>
      </c>
      <c r="AF43" s="33" t="s">
        <v>320</v>
      </c>
      <c r="AI43" s="33" t="s">
        <v>320</v>
      </c>
      <c r="AK43" s="33" t="s">
        <v>282</v>
      </c>
      <c r="AN43" s="41" t="s">
        <v>320</v>
      </c>
      <c r="AO43" s="135"/>
      <c r="AP43" s="179"/>
      <c r="AW43" s="139"/>
      <c r="AX43" s="10"/>
      <c r="BB43" s="33" t="s">
        <v>1091</v>
      </c>
      <c r="BS43" s="33"/>
      <c r="BT43" s="33"/>
      <c r="BU43" s="33"/>
      <c r="BV43" s="33"/>
      <c r="BW43" s="33"/>
      <c r="BX43" s="108"/>
      <c r="BY43" s="33"/>
      <c r="BZ43" s="306"/>
      <c r="CC43" s="33"/>
      <c r="CD43" s="33"/>
      <c r="CE43" s="33"/>
      <c r="CF43" s="33"/>
      <c r="CG43" s="33"/>
      <c r="CH43" s="33" t="s">
        <v>282</v>
      </c>
      <c r="CI43" s="33"/>
      <c r="CL43" s="33"/>
      <c r="CM43" s="33"/>
      <c r="CN43" s="33" t="s">
        <v>282</v>
      </c>
      <c r="CO43" s="33" t="s">
        <v>282</v>
      </c>
      <c r="CU43" s="33"/>
      <c r="CV43" s="33"/>
      <c r="CW43" s="33"/>
      <c r="CX43" s="10"/>
      <c r="DA43" s="38"/>
      <c r="DB43" s="40"/>
      <c r="DT43" s="33"/>
      <c r="DU43" s="33" t="s">
        <v>282</v>
      </c>
      <c r="DX43" s="33"/>
      <c r="EU43" s="33" t="s">
        <v>282</v>
      </c>
      <c r="FP43" s="33" t="s">
        <v>282</v>
      </c>
      <c r="FR43" s="41" t="s">
        <v>320</v>
      </c>
    </row>
    <row r="44" spans="1:174" s="1" customFormat="1" ht="12.75" customHeight="1" x14ac:dyDescent="0.25">
      <c r="A44" s="711"/>
      <c r="B44" s="714"/>
      <c r="C44" s="45" t="s">
        <v>696</v>
      </c>
      <c r="E44" s="33"/>
      <c r="F44" s="33"/>
      <c r="G44" s="33"/>
      <c r="H44" s="33"/>
      <c r="I44" s="33"/>
      <c r="J44" s="33"/>
      <c r="K44" s="38"/>
      <c r="L44" s="38"/>
      <c r="M44" s="33"/>
      <c r="N44" s="135"/>
      <c r="O44" s="10"/>
      <c r="P44" s="33"/>
      <c r="Q44" s="33"/>
      <c r="R44" s="10"/>
      <c r="S44" s="33"/>
      <c r="T44" s="38"/>
      <c r="U44" s="33"/>
      <c r="V44" s="33"/>
      <c r="W44" s="33"/>
      <c r="Z44" s="33"/>
      <c r="AB44" s="38"/>
      <c r="AD44" s="33"/>
      <c r="AE44" s="33"/>
      <c r="AF44" s="33"/>
      <c r="AI44" s="33"/>
      <c r="AK44" s="33"/>
      <c r="AN44" s="41"/>
      <c r="AO44" s="135"/>
      <c r="AP44" s="179"/>
      <c r="AW44" s="139"/>
      <c r="AX44" s="10"/>
      <c r="BB44" s="33" t="s">
        <v>320</v>
      </c>
      <c r="BS44" s="33"/>
      <c r="BT44" s="33"/>
      <c r="BU44" s="33"/>
      <c r="BV44" s="33"/>
      <c r="BW44" s="33"/>
      <c r="BX44" s="108"/>
      <c r="BY44" s="33"/>
      <c r="BZ44" s="306"/>
      <c r="CC44" s="33"/>
      <c r="CD44" s="33"/>
      <c r="CE44" s="33"/>
      <c r="CF44" s="33"/>
      <c r="CG44" s="33"/>
      <c r="CH44" s="33"/>
      <c r="CI44" s="33"/>
      <c r="CL44" s="33"/>
      <c r="CM44" s="33"/>
      <c r="CN44" s="33"/>
      <c r="CO44" s="33"/>
      <c r="CU44" s="33"/>
      <c r="CV44" s="33"/>
      <c r="CW44" s="33"/>
      <c r="CX44" s="10"/>
      <c r="DA44" s="38"/>
      <c r="DB44" s="40" t="s">
        <v>1682</v>
      </c>
      <c r="DT44" s="33"/>
      <c r="DU44" s="33" t="s">
        <v>282</v>
      </c>
      <c r="DX44" s="33"/>
      <c r="EU44" s="33" t="s">
        <v>282</v>
      </c>
      <c r="FP44" s="33" t="s">
        <v>282</v>
      </c>
      <c r="FR44" s="41" t="s">
        <v>320</v>
      </c>
    </row>
    <row r="45" spans="1:174" s="1" customFormat="1" ht="12.75" customHeight="1" x14ac:dyDescent="0.25">
      <c r="A45" s="711"/>
      <c r="B45" s="714"/>
      <c r="C45" s="45" t="s">
        <v>682</v>
      </c>
      <c r="E45" s="33"/>
      <c r="F45" s="33"/>
      <c r="G45" s="33"/>
      <c r="H45" s="33"/>
      <c r="I45" s="33"/>
      <c r="J45" s="33" t="s">
        <v>282</v>
      </c>
      <c r="K45" s="38"/>
      <c r="L45" s="38"/>
      <c r="M45" s="33"/>
      <c r="N45" s="135"/>
      <c r="O45" s="10" t="s">
        <v>320</v>
      </c>
      <c r="P45" s="33"/>
      <c r="Q45" s="33"/>
      <c r="R45" s="10" t="s">
        <v>320</v>
      </c>
      <c r="S45" s="33"/>
      <c r="T45" s="38" t="s">
        <v>320</v>
      </c>
      <c r="U45" s="33"/>
      <c r="V45" s="33"/>
      <c r="W45" s="33"/>
      <c r="Z45" s="33" t="s">
        <v>282</v>
      </c>
      <c r="AB45" s="38" t="s">
        <v>320</v>
      </c>
      <c r="AD45" s="33"/>
      <c r="AE45" s="33" t="s">
        <v>320</v>
      </c>
      <c r="AF45" s="33" t="s">
        <v>320</v>
      </c>
      <c r="AI45" s="33" t="s">
        <v>320</v>
      </c>
      <c r="AK45" s="33" t="s">
        <v>282</v>
      </c>
      <c r="AN45" s="41" t="s">
        <v>320</v>
      </c>
      <c r="AO45" s="135"/>
      <c r="AP45" s="179"/>
      <c r="AW45" s="139"/>
      <c r="AX45" s="10"/>
      <c r="BB45" s="33" t="s">
        <v>1091</v>
      </c>
      <c r="BS45" s="33"/>
      <c r="BT45" s="33"/>
      <c r="BU45" s="33"/>
      <c r="BV45" s="33"/>
      <c r="BW45" s="33"/>
      <c r="BX45" s="108"/>
      <c r="BY45" s="33"/>
      <c r="BZ45" s="306"/>
      <c r="CC45" s="33"/>
      <c r="CD45" s="33"/>
      <c r="CE45" s="33"/>
      <c r="CF45" s="33"/>
      <c r="CG45" s="33"/>
      <c r="CH45" s="33"/>
      <c r="CI45" s="33"/>
      <c r="CL45" s="33"/>
      <c r="CM45" s="33"/>
      <c r="CN45" s="33"/>
      <c r="CO45" s="33"/>
      <c r="CU45" s="33"/>
      <c r="CV45" s="33"/>
      <c r="CW45" s="33"/>
      <c r="CX45" s="10"/>
      <c r="DA45" s="38"/>
      <c r="DT45" s="33"/>
      <c r="DU45" s="33" t="s">
        <v>282</v>
      </c>
      <c r="DX45" s="33"/>
      <c r="EU45" s="33" t="s">
        <v>282</v>
      </c>
      <c r="FP45" s="33"/>
      <c r="FR45" s="10"/>
    </row>
    <row r="46" spans="1:174" s="1" customFormat="1" ht="12.65" customHeight="1" x14ac:dyDescent="0.25">
      <c r="A46" s="711"/>
      <c r="B46" s="714"/>
      <c r="C46" s="45" t="s">
        <v>683</v>
      </c>
      <c r="E46" s="33"/>
      <c r="F46" s="33"/>
      <c r="G46" s="33"/>
      <c r="H46" s="33"/>
      <c r="I46" s="33"/>
      <c r="J46" s="33" t="s">
        <v>282</v>
      </c>
      <c r="K46" s="38"/>
      <c r="L46" s="38"/>
      <c r="M46" s="33"/>
      <c r="N46" s="135"/>
      <c r="O46" s="10" t="s">
        <v>320</v>
      </c>
      <c r="P46" s="33"/>
      <c r="Q46" s="33"/>
      <c r="R46" s="10" t="s">
        <v>320</v>
      </c>
      <c r="S46" s="33"/>
      <c r="T46" s="38" t="s">
        <v>320</v>
      </c>
      <c r="U46" s="33"/>
      <c r="V46" s="33"/>
      <c r="W46" s="33"/>
      <c r="Z46" s="33" t="s">
        <v>282</v>
      </c>
      <c r="AB46" s="38" t="s">
        <v>320</v>
      </c>
      <c r="AD46" s="33"/>
      <c r="AE46" s="33" t="s">
        <v>320</v>
      </c>
      <c r="AF46" s="33" t="s">
        <v>320</v>
      </c>
      <c r="AI46" s="33" t="s">
        <v>320</v>
      </c>
      <c r="AK46" s="33" t="s">
        <v>282</v>
      </c>
      <c r="AN46" s="41" t="s">
        <v>320</v>
      </c>
      <c r="AO46" s="135"/>
      <c r="AP46" s="179"/>
      <c r="AW46" s="139"/>
      <c r="AX46" s="10"/>
      <c r="BB46" s="33" t="s">
        <v>320</v>
      </c>
      <c r="BS46" s="33"/>
      <c r="BT46" s="33"/>
      <c r="BU46" s="33"/>
      <c r="BV46" s="33"/>
      <c r="BW46" s="33"/>
      <c r="BX46" s="108"/>
      <c r="BY46" s="33"/>
      <c r="BZ46" s="306"/>
      <c r="CC46" s="33"/>
      <c r="CD46" s="33"/>
      <c r="CE46" s="33"/>
      <c r="CF46" s="33"/>
      <c r="CG46" s="33"/>
      <c r="CH46" s="33" t="s">
        <v>282</v>
      </c>
      <c r="CI46" s="33"/>
      <c r="CL46" s="33"/>
      <c r="CM46" s="33"/>
      <c r="CN46" s="33" t="s">
        <v>282</v>
      </c>
      <c r="CO46" s="33" t="s">
        <v>282</v>
      </c>
      <c r="CU46" s="33"/>
      <c r="CV46" s="33"/>
      <c r="CW46" s="33"/>
      <c r="CX46" s="10"/>
      <c r="DA46" s="38"/>
      <c r="DB46" s="40" t="s">
        <v>282</v>
      </c>
      <c r="DT46" s="33"/>
      <c r="DU46" s="33" t="s">
        <v>282</v>
      </c>
      <c r="DX46" s="33"/>
      <c r="EU46" s="33"/>
      <c r="FP46" s="33" t="s">
        <v>282</v>
      </c>
      <c r="FR46" s="41" t="s">
        <v>320</v>
      </c>
    </row>
    <row r="47" spans="1:174" s="1" customFormat="1" ht="12.75" customHeight="1" x14ac:dyDescent="0.25">
      <c r="A47" s="711"/>
      <c r="B47" s="714"/>
      <c r="C47" s="45" t="s">
        <v>684</v>
      </c>
      <c r="E47" s="33"/>
      <c r="F47" s="33"/>
      <c r="G47" s="33"/>
      <c r="H47" s="33"/>
      <c r="I47" s="33"/>
      <c r="J47" s="33" t="s">
        <v>282</v>
      </c>
      <c r="K47" s="38"/>
      <c r="L47" s="38"/>
      <c r="M47" s="33"/>
      <c r="N47" s="135"/>
      <c r="O47" s="10" t="s">
        <v>320</v>
      </c>
      <c r="P47" s="33"/>
      <c r="Q47" s="33"/>
      <c r="R47" s="10" t="s">
        <v>320</v>
      </c>
      <c r="S47" s="33"/>
      <c r="T47" s="38" t="s">
        <v>320</v>
      </c>
      <c r="U47" s="33"/>
      <c r="V47" s="33"/>
      <c r="W47" s="33"/>
      <c r="Z47" s="33" t="s">
        <v>282</v>
      </c>
      <c r="AB47" s="38" t="s">
        <v>320</v>
      </c>
      <c r="AD47" s="33"/>
      <c r="AE47" s="33" t="s">
        <v>320</v>
      </c>
      <c r="AF47" s="33" t="s">
        <v>320</v>
      </c>
      <c r="AI47" s="33" t="s">
        <v>320</v>
      </c>
      <c r="AK47" s="33" t="s">
        <v>282</v>
      </c>
      <c r="AN47" s="41" t="s">
        <v>320</v>
      </c>
      <c r="AO47" s="135"/>
      <c r="AP47" s="179"/>
      <c r="AW47" s="139"/>
      <c r="AX47" s="10"/>
      <c r="BB47" s="33" t="s">
        <v>320</v>
      </c>
      <c r="BS47" s="33"/>
      <c r="BT47" s="33"/>
      <c r="BU47" s="33"/>
      <c r="BV47" s="33"/>
      <c r="BW47" s="33"/>
      <c r="BX47" s="108"/>
      <c r="BY47" s="33"/>
      <c r="BZ47" s="306"/>
      <c r="CC47" s="33"/>
      <c r="CD47" s="33"/>
      <c r="CE47" s="33"/>
      <c r="CF47" s="33"/>
      <c r="CG47" s="33"/>
      <c r="CH47" s="33" t="s">
        <v>282</v>
      </c>
      <c r="CI47" s="33"/>
      <c r="CL47" s="33"/>
      <c r="CM47" s="33"/>
      <c r="CN47" s="33" t="s">
        <v>282</v>
      </c>
      <c r="CO47" s="33" t="s">
        <v>282</v>
      </c>
      <c r="CU47" s="33"/>
      <c r="CV47" s="33"/>
      <c r="CW47" s="33"/>
      <c r="CX47" s="10"/>
      <c r="DA47" s="38"/>
      <c r="DT47" s="33"/>
      <c r="DU47" s="33" t="s">
        <v>282</v>
      </c>
      <c r="DX47" s="33"/>
      <c r="EU47" s="33"/>
      <c r="FP47" s="33" t="s">
        <v>282</v>
      </c>
      <c r="FR47" s="41" t="s">
        <v>320</v>
      </c>
    </row>
    <row r="48" spans="1:174" s="1" customFormat="1" ht="12.75" customHeight="1" x14ac:dyDescent="0.3">
      <c r="A48" s="711"/>
      <c r="B48" s="714"/>
      <c r="C48" s="45" t="s">
        <v>685</v>
      </c>
      <c r="E48" s="33"/>
      <c r="F48" s="33"/>
      <c r="G48" s="33"/>
      <c r="H48" s="33"/>
      <c r="I48" s="33"/>
      <c r="J48" s="33" t="s">
        <v>282</v>
      </c>
      <c r="K48" s="38"/>
      <c r="L48" s="38"/>
      <c r="M48" s="33"/>
      <c r="N48" s="135"/>
      <c r="O48" s="10" t="s">
        <v>320</v>
      </c>
      <c r="P48" s="33"/>
      <c r="Q48" s="33"/>
      <c r="R48" s="10" t="s">
        <v>320</v>
      </c>
      <c r="S48" s="33"/>
      <c r="T48" s="38" t="s">
        <v>320</v>
      </c>
      <c r="U48" s="33"/>
      <c r="V48" s="33"/>
      <c r="W48" s="33"/>
      <c r="Z48" s="33" t="s">
        <v>282</v>
      </c>
      <c r="AB48" s="38" t="s">
        <v>320</v>
      </c>
      <c r="AD48" s="33"/>
      <c r="AE48" s="33" t="s">
        <v>320</v>
      </c>
      <c r="AF48" s="33" t="s">
        <v>320</v>
      </c>
      <c r="AI48" s="33" t="s">
        <v>320</v>
      </c>
      <c r="AK48" s="33" t="s">
        <v>282</v>
      </c>
      <c r="AN48" s="41" t="s">
        <v>320</v>
      </c>
      <c r="AO48" s="135"/>
      <c r="AP48" s="179"/>
      <c r="AW48" s="139"/>
      <c r="AX48" s="10"/>
      <c r="BB48" s="33" t="s">
        <v>320</v>
      </c>
      <c r="BS48" s="33"/>
      <c r="BT48" s="33"/>
      <c r="BU48" s="33"/>
      <c r="BV48" s="33"/>
      <c r="BW48" s="33"/>
      <c r="BX48" s="108"/>
      <c r="BY48" s="33"/>
      <c r="BZ48" s="306"/>
      <c r="CC48" s="33"/>
      <c r="CD48" s="33"/>
      <c r="CE48" s="33"/>
      <c r="CF48" s="33"/>
      <c r="CG48" s="33"/>
      <c r="CH48" s="33" t="s">
        <v>282</v>
      </c>
      <c r="CI48" s="33"/>
      <c r="CL48" s="33"/>
      <c r="CM48" s="33"/>
      <c r="CN48" s="33" t="s">
        <v>282</v>
      </c>
      <c r="CO48" s="33" t="s">
        <v>282</v>
      </c>
      <c r="CU48" s="33"/>
      <c r="CV48" s="33"/>
      <c r="CW48" s="33"/>
      <c r="CX48" s="10"/>
      <c r="DA48" s="38"/>
      <c r="DT48" s="33"/>
      <c r="DU48" s="499" t="s">
        <v>1765</v>
      </c>
      <c r="DX48" s="33"/>
      <c r="EU48" s="33" t="s">
        <v>282</v>
      </c>
      <c r="FP48" s="33"/>
      <c r="FR48" s="10"/>
    </row>
    <row r="49" spans="1:174" s="1" customFormat="1" ht="12.75" customHeight="1" x14ac:dyDescent="0.25">
      <c r="A49" s="711"/>
      <c r="B49" s="714"/>
      <c r="C49" s="45" t="s">
        <v>686</v>
      </c>
      <c r="E49" s="33"/>
      <c r="F49" s="33"/>
      <c r="G49" s="33"/>
      <c r="H49" s="33"/>
      <c r="I49" s="33"/>
      <c r="J49" s="33" t="s">
        <v>282</v>
      </c>
      <c r="K49" s="38"/>
      <c r="L49" s="38"/>
      <c r="M49" s="33"/>
      <c r="N49" s="135"/>
      <c r="O49" s="10" t="s">
        <v>320</v>
      </c>
      <c r="P49" s="33"/>
      <c r="Q49" s="33"/>
      <c r="R49" s="10" t="s">
        <v>320</v>
      </c>
      <c r="S49" s="33"/>
      <c r="T49" s="38" t="s">
        <v>320</v>
      </c>
      <c r="U49" s="33"/>
      <c r="V49" s="33"/>
      <c r="W49" s="33"/>
      <c r="Z49" s="33" t="s">
        <v>282</v>
      </c>
      <c r="AB49" s="38" t="s">
        <v>320</v>
      </c>
      <c r="AD49" s="33"/>
      <c r="AE49" s="33" t="s">
        <v>320</v>
      </c>
      <c r="AF49" s="33" t="s">
        <v>320</v>
      </c>
      <c r="AI49" s="33" t="s">
        <v>320</v>
      </c>
      <c r="AK49" s="33" t="s">
        <v>282</v>
      </c>
      <c r="AN49" s="41" t="s">
        <v>320</v>
      </c>
      <c r="AO49" s="135"/>
      <c r="AP49" s="179"/>
      <c r="AW49" s="139"/>
      <c r="AX49" s="10"/>
      <c r="BB49" s="33" t="s">
        <v>1091</v>
      </c>
      <c r="BS49" s="33"/>
      <c r="BT49" s="33"/>
      <c r="BU49" s="33"/>
      <c r="BV49" s="33"/>
      <c r="BW49" s="33"/>
      <c r="BX49" s="108"/>
      <c r="BY49" s="33"/>
      <c r="BZ49" s="306"/>
      <c r="CC49" s="33"/>
      <c r="CD49" s="33"/>
      <c r="CE49" s="33"/>
      <c r="CF49" s="33"/>
      <c r="CG49" s="33"/>
      <c r="CH49" s="33"/>
      <c r="CI49" s="33"/>
      <c r="CL49" s="33"/>
      <c r="CM49" s="33"/>
      <c r="CN49" s="33"/>
      <c r="CO49" s="33"/>
      <c r="CU49" s="33"/>
      <c r="CV49" s="33"/>
      <c r="CW49" s="33"/>
      <c r="CX49" s="10"/>
      <c r="DA49" s="38"/>
      <c r="DT49" s="33"/>
      <c r="DU49" s="33" t="s">
        <v>1764</v>
      </c>
      <c r="DX49" s="33"/>
      <c r="EU49" s="33"/>
      <c r="FP49" s="33"/>
      <c r="FR49" s="10"/>
    </row>
    <row r="50" spans="1:174" s="1" customFormat="1" ht="12.75" customHeight="1" x14ac:dyDescent="0.25">
      <c r="A50" s="711"/>
      <c r="B50" s="714"/>
      <c r="C50" s="45" t="s">
        <v>687</v>
      </c>
      <c r="E50" s="33"/>
      <c r="F50" s="33"/>
      <c r="G50" s="33"/>
      <c r="H50" s="33"/>
      <c r="I50" s="33"/>
      <c r="J50" s="33" t="s">
        <v>282</v>
      </c>
      <c r="K50" s="38"/>
      <c r="L50" s="38"/>
      <c r="M50" s="33"/>
      <c r="N50" s="108"/>
      <c r="O50" s="10" t="s">
        <v>320</v>
      </c>
      <c r="P50" s="38"/>
      <c r="Q50" s="33"/>
      <c r="R50" s="10" t="s">
        <v>320</v>
      </c>
      <c r="S50" s="33"/>
      <c r="T50" s="38" t="s">
        <v>320</v>
      </c>
      <c r="U50" s="33"/>
      <c r="V50" s="33"/>
      <c r="W50" s="33"/>
      <c r="Z50" s="33" t="s">
        <v>282</v>
      </c>
      <c r="AB50" s="38" t="s">
        <v>320</v>
      </c>
      <c r="AD50" s="33"/>
      <c r="AE50" s="33" t="s">
        <v>320</v>
      </c>
      <c r="AF50" s="33" t="s">
        <v>320</v>
      </c>
      <c r="AI50" s="33" t="s">
        <v>320</v>
      </c>
      <c r="AK50" s="33" t="s">
        <v>282</v>
      </c>
      <c r="AN50" s="41" t="s">
        <v>320</v>
      </c>
      <c r="AO50" s="135"/>
      <c r="AP50" s="179"/>
      <c r="AW50" s="139"/>
      <c r="AX50" s="10"/>
      <c r="BB50" s="33" t="s">
        <v>1091</v>
      </c>
      <c r="BS50" s="33"/>
      <c r="BT50" s="33"/>
      <c r="BU50" s="33"/>
      <c r="BV50" s="33"/>
      <c r="BW50" s="33"/>
      <c r="BX50" s="108"/>
      <c r="BY50" s="33"/>
      <c r="BZ50" s="306"/>
      <c r="CC50" s="33"/>
      <c r="CD50" s="33"/>
      <c r="CE50" s="33"/>
      <c r="CF50" s="33"/>
      <c r="CG50" s="33"/>
      <c r="CH50" s="33"/>
      <c r="CI50" s="33"/>
      <c r="CL50" s="33"/>
      <c r="CM50" s="33"/>
      <c r="CN50" s="33"/>
      <c r="CO50" s="33"/>
      <c r="CU50" s="33"/>
      <c r="CV50" s="33"/>
      <c r="CW50" s="33"/>
      <c r="CX50" s="10"/>
      <c r="DA50" s="38"/>
      <c r="DT50" s="33"/>
      <c r="DU50" s="33" t="s">
        <v>282</v>
      </c>
      <c r="DX50" s="33"/>
      <c r="EU50" s="33"/>
      <c r="FP50" s="33"/>
      <c r="FR50" s="10"/>
    </row>
    <row r="51" spans="1:174" s="1" customFormat="1" ht="12.75" customHeight="1" x14ac:dyDescent="0.25">
      <c r="A51" s="711"/>
      <c r="B51" s="714"/>
      <c r="C51" s="45" t="s">
        <v>688</v>
      </c>
      <c r="E51" s="33"/>
      <c r="F51" s="33"/>
      <c r="G51" s="33"/>
      <c r="H51" s="33"/>
      <c r="I51" s="33"/>
      <c r="J51" s="33" t="s">
        <v>282</v>
      </c>
      <c r="K51" s="38"/>
      <c r="L51" s="38"/>
      <c r="M51" s="33"/>
      <c r="N51" s="135"/>
      <c r="O51" s="10" t="s">
        <v>320</v>
      </c>
      <c r="P51" s="33"/>
      <c r="Q51" s="33"/>
      <c r="R51" s="10" t="s">
        <v>320</v>
      </c>
      <c r="S51" s="33"/>
      <c r="T51" s="38" t="s">
        <v>320</v>
      </c>
      <c r="U51" s="33"/>
      <c r="V51" s="33"/>
      <c r="W51" s="33"/>
      <c r="Z51" s="33" t="s">
        <v>282</v>
      </c>
      <c r="AB51" s="38" t="s">
        <v>320</v>
      </c>
      <c r="AD51" s="33"/>
      <c r="AE51" s="33" t="s">
        <v>320</v>
      </c>
      <c r="AF51" s="33" t="s">
        <v>320</v>
      </c>
      <c r="AI51" s="33" t="s">
        <v>320</v>
      </c>
      <c r="AK51" s="33" t="s">
        <v>282</v>
      </c>
      <c r="AN51" s="41" t="s">
        <v>320</v>
      </c>
      <c r="AO51" s="135"/>
      <c r="AP51" s="179"/>
      <c r="AW51" s="139"/>
      <c r="AX51" s="10"/>
      <c r="BB51" s="33" t="s">
        <v>320</v>
      </c>
      <c r="BS51" s="33"/>
      <c r="BT51" s="33"/>
      <c r="BU51" s="33"/>
      <c r="BV51" s="33"/>
      <c r="BW51" s="33"/>
      <c r="BX51" s="108"/>
      <c r="BY51" s="33"/>
      <c r="BZ51" s="306"/>
      <c r="CC51" s="33"/>
      <c r="CD51" s="33"/>
      <c r="CE51" s="33"/>
      <c r="CF51" s="33"/>
      <c r="CG51" s="33"/>
      <c r="CH51" s="33" t="s">
        <v>282</v>
      </c>
      <c r="CI51" s="33"/>
      <c r="CL51" s="33"/>
      <c r="CM51" s="33"/>
      <c r="CN51" s="33" t="s">
        <v>282</v>
      </c>
      <c r="CO51" s="33" t="s">
        <v>282</v>
      </c>
      <c r="CU51" s="33"/>
      <c r="CV51" s="33"/>
      <c r="CW51" s="33"/>
      <c r="CX51" s="10"/>
      <c r="DA51" s="38"/>
      <c r="DB51" s="40" t="s">
        <v>282</v>
      </c>
      <c r="DT51" s="33"/>
      <c r="DU51" s="33" t="s">
        <v>282</v>
      </c>
      <c r="DX51" s="33"/>
      <c r="EU51" s="33" t="s">
        <v>282</v>
      </c>
      <c r="FP51" s="33"/>
      <c r="FR51" s="41" t="s">
        <v>320</v>
      </c>
    </row>
    <row r="52" spans="1:174" s="1" customFormat="1" ht="12.65" customHeight="1" x14ac:dyDescent="0.25">
      <c r="A52" s="711"/>
      <c r="B52" s="714"/>
      <c r="C52" s="45" t="s">
        <v>689</v>
      </c>
      <c r="E52" s="33"/>
      <c r="F52" s="33"/>
      <c r="G52" s="33"/>
      <c r="H52" s="33"/>
      <c r="I52" s="33"/>
      <c r="J52" s="33" t="s">
        <v>282</v>
      </c>
      <c r="K52" s="38"/>
      <c r="L52" s="38"/>
      <c r="M52" s="33"/>
      <c r="N52" s="135"/>
      <c r="O52" s="10" t="s">
        <v>320</v>
      </c>
      <c r="P52" s="33"/>
      <c r="Q52" s="33"/>
      <c r="R52" s="10" t="s">
        <v>320</v>
      </c>
      <c r="S52" s="33"/>
      <c r="T52" s="38" t="s">
        <v>320</v>
      </c>
      <c r="U52" s="33"/>
      <c r="V52" s="33"/>
      <c r="W52" s="33"/>
      <c r="Z52" s="33" t="s">
        <v>282</v>
      </c>
      <c r="AB52" s="38" t="s">
        <v>320</v>
      </c>
      <c r="AD52" s="33"/>
      <c r="AE52" s="33" t="s">
        <v>320</v>
      </c>
      <c r="AF52" s="33" t="s">
        <v>320</v>
      </c>
      <c r="AI52" s="33" t="s">
        <v>320</v>
      </c>
      <c r="AK52" s="33" t="s">
        <v>282</v>
      </c>
      <c r="AN52" s="41" t="s">
        <v>320</v>
      </c>
      <c r="AO52" s="135"/>
      <c r="AP52" s="179"/>
      <c r="AW52" s="139"/>
      <c r="AX52" s="10"/>
      <c r="BB52" s="33" t="s">
        <v>1091</v>
      </c>
      <c r="BS52" s="33"/>
      <c r="BT52" s="33"/>
      <c r="BU52" s="33"/>
      <c r="BV52" s="33"/>
      <c r="BW52" s="33"/>
      <c r="BX52" s="108"/>
      <c r="BY52" s="33"/>
      <c r="BZ52" s="306"/>
      <c r="CC52" s="33"/>
      <c r="CD52" s="33"/>
      <c r="CE52" s="33"/>
      <c r="CF52" s="33"/>
      <c r="CG52" s="33"/>
      <c r="CH52" s="33" t="s">
        <v>282</v>
      </c>
      <c r="CI52" s="33"/>
      <c r="CL52" s="33"/>
      <c r="CM52" s="33"/>
      <c r="CN52" s="33" t="s">
        <v>282</v>
      </c>
      <c r="CO52" s="33" t="s">
        <v>282</v>
      </c>
      <c r="CU52" s="33"/>
      <c r="CV52" s="33"/>
      <c r="CW52" s="33"/>
      <c r="CX52" s="10"/>
      <c r="DA52" s="38"/>
      <c r="DT52" s="33"/>
      <c r="DU52" s="33" t="s">
        <v>282</v>
      </c>
      <c r="DX52" s="33"/>
      <c r="EU52" s="33" t="s">
        <v>282</v>
      </c>
      <c r="FP52" s="33" t="s">
        <v>282</v>
      </c>
      <c r="FR52" s="41" t="s">
        <v>320</v>
      </c>
    </row>
    <row r="53" spans="1:174" s="1" customFormat="1" ht="12.75" customHeight="1" x14ac:dyDescent="0.25">
      <c r="A53" s="711"/>
      <c r="B53" s="714"/>
      <c r="C53" s="45" t="s">
        <v>690</v>
      </c>
      <c r="E53" s="33"/>
      <c r="F53" s="33"/>
      <c r="G53" s="33"/>
      <c r="H53" s="33"/>
      <c r="I53" s="33"/>
      <c r="J53" s="33" t="s">
        <v>282</v>
      </c>
      <c r="K53" s="38"/>
      <c r="L53" s="38"/>
      <c r="M53" s="33"/>
      <c r="N53" s="135"/>
      <c r="O53" s="10" t="s">
        <v>320</v>
      </c>
      <c r="P53" s="33"/>
      <c r="Q53" s="33"/>
      <c r="R53" s="10" t="s">
        <v>320</v>
      </c>
      <c r="S53" s="33"/>
      <c r="T53" s="38" t="s">
        <v>320</v>
      </c>
      <c r="U53" s="33"/>
      <c r="V53" s="33"/>
      <c r="W53" s="33"/>
      <c r="Z53" s="33" t="s">
        <v>282</v>
      </c>
      <c r="AB53" s="38" t="s">
        <v>320</v>
      </c>
      <c r="AD53" s="33"/>
      <c r="AE53" s="33" t="s">
        <v>320</v>
      </c>
      <c r="AF53" s="33" t="s">
        <v>320</v>
      </c>
      <c r="AI53" s="33" t="s">
        <v>320</v>
      </c>
      <c r="AK53" s="33" t="s">
        <v>282</v>
      </c>
      <c r="AN53" s="41" t="s">
        <v>320</v>
      </c>
      <c r="AO53" s="135"/>
      <c r="AP53" s="179"/>
      <c r="AW53" s="139"/>
      <c r="AX53" s="10"/>
      <c r="BB53" s="33" t="s">
        <v>1091</v>
      </c>
      <c r="BS53" s="33"/>
      <c r="BT53" s="33"/>
      <c r="BU53" s="33"/>
      <c r="BV53" s="33"/>
      <c r="BW53" s="33"/>
      <c r="BX53" s="108"/>
      <c r="BY53" s="33"/>
      <c r="BZ53" s="306"/>
      <c r="CA53" s="40" t="s">
        <v>282</v>
      </c>
      <c r="CB53" s="1" t="s">
        <v>282</v>
      </c>
      <c r="CC53" s="33"/>
      <c r="CD53" s="33"/>
      <c r="CE53" s="33"/>
      <c r="CF53" s="33"/>
      <c r="CG53" s="33"/>
      <c r="CH53" s="33" t="s">
        <v>282</v>
      </c>
      <c r="CI53" s="33"/>
      <c r="CL53" s="33"/>
      <c r="CM53" s="33"/>
      <c r="CN53" s="33" t="s">
        <v>282</v>
      </c>
      <c r="CO53" s="33" t="s">
        <v>282</v>
      </c>
      <c r="CU53" s="33"/>
      <c r="CV53" s="33"/>
      <c r="CW53" s="33"/>
      <c r="CX53" s="10"/>
      <c r="DA53" s="38"/>
      <c r="DB53" s="40" t="s">
        <v>282</v>
      </c>
      <c r="DT53" s="33"/>
      <c r="DU53" s="33" t="s">
        <v>282</v>
      </c>
      <c r="DX53" s="33"/>
      <c r="EU53" s="33" t="s">
        <v>282</v>
      </c>
      <c r="FP53" s="33" t="s">
        <v>282</v>
      </c>
      <c r="FR53" s="41" t="s">
        <v>320</v>
      </c>
    </row>
    <row r="54" spans="1:174" s="1" customFormat="1" ht="12.75" customHeight="1" x14ac:dyDescent="0.25">
      <c r="A54" s="711"/>
      <c r="B54" s="714"/>
      <c r="C54" s="45" t="s">
        <v>691</v>
      </c>
      <c r="E54" s="33"/>
      <c r="F54" s="33"/>
      <c r="G54" s="33"/>
      <c r="H54" s="33"/>
      <c r="I54" s="33"/>
      <c r="J54" s="33" t="s">
        <v>282</v>
      </c>
      <c r="K54" s="38"/>
      <c r="L54" s="38"/>
      <c r="M54" s="33"/>
      <c r="N54" s="135"/>
      <c r="O54" s="10" t="s">
        <v>320</v>
      </c>
      <c r="P54" s="33"/>
      <c r="Q54" s="33"/>
      <c r="R54" s="10" t="s">
        <v>320</v>
      </c>
      <c r="S54" s="33"/>
      <c r="T54" s="38" t="s">
        <v>320</v>
      </c>
      <c r="U54" s="33"/>
      <c r="V54" s="33"/>
      <c r="W54" s="33"/>
      <c r="Z54" s="33" t="s">
        <v>282</v>
      </c>
      <c r="AB54" s="38" t="s">
        <v>320</v>
      </c>
      <c r="AD54" s="33"/>
      <c r="AE54" s="33" t="s">
        <v>320</v>
      </c>
      <c r="AF54" s="33" t="s">
        <v>320</v>
      </c>
      <c r="AI54" s="33" t="s">
        <v>320</v>
      </c>
      <c r="AK54" s="33" t="s">
        <v>282</v>
      </c>
      <c r="AN54" s="41" t="s">
        <v>320</v>
      </c>
      <c r="AO54" s="135"/>
      <c r="AP54" s="179"/>
      <c r="AW54" s="139"/>
      <c r="AX54" s="10"/>
      <c r="BB54" s="33" t="s">
        <v>1091</v>
      </c>
      <c r="BS54" s="33"/>
      <c r="BT54" s="33"/>
      <c r="BU54" s="33"/>
      <c r="BV54" s="33"/>
      <c r="BW54" s="33"/>
      <c r="BX54" s="108"/>
      <c r="BY54" s="33"/>
      <c r="BZ54" s="306"/>
      <c r="CC54" s="33"/>
      <c r="CD54" s="33"/>
      <c r="CE54" s="33"/>
      <c r="CF54" s="33"/>
      <c r="CG54" s="33"/>
      <c r="CH54" s="33"/>
      <c r="CI54" s="33"/>
      <c r="CL54" s="33"/>
      <c r="CM54" s="33"/>
      <c r="CN54" s="33"/>
      <c r="CO54" s="33"/>
      <c r="CU54" s="33"/>
      <c r="CV54" s="33"/>
      <c r="CW54" s="33"/>
      <c r="CX54" s="10"/>
      <c r="DA54" s="38"/>
      <c r="DT54" s="33"/>
      <c r="DU54" s="33" t="s">
        <v>1764</v>
      </c>
      <c r="DX54" s="33"/>
      <c r="EU54" s="33" t="s">
        <v>282</v>
      </c>
      <c r="FP54" s="33"/>
      <c r="FR54" s="10"/>
    </row>
    <row r="55" spans="1:174" s="1" customFormat="1" ht="12.75" customHeight="1" x14ac:dyDescent="0.25">
      <c r="A55" s="711"/>
      <c r="B55" s="714"/>
      <c r="C55" s="45" t="s">
        <v>1017</v>
      </c>
      <c r="E55" s="33"/>
      <c r="F55" s="33"/>
      <c r="G55" s="33"/>
      <c r="H55" s="33"/>
      <c r="I55" s="33"/>
      <c r="J55" s="33"/>
      <c r="K55" s="38"/>
      <c r="L55" s="38"/>
      <c r="M55" s="33"/>
      <c r="N55" s="135"/>
      <c r="O55" s="10"/>
      <c r="P55" s="33"/>
      <c r="Q55" s="33"/>
      <c r="R55" s="10"/>
      <c r="S55" s="33"/>
      <c r="T55" s="38"/>
      <c r="U55" s="33"/>
      <c r="V55" s="33"/>
      <c r="W55" s="33"/>
      <c r="Z55" s="33"/>
      <c r="AB55" s="38"/>
      <c r="AD55" s="33"/>
      <c r="AE55" s="33"/>
      <c r="AF55" s="33"/>
      <c r="AI55" s="33"/>
      <c r="AK55" s="33"/>
      <c r="AN55" s="41"/>
      <c r="AO55" s="135"/>
      <c r="AP55" s="179"/>
      <c r="AW55" s="139"/>
      <c r="AX55" s="10"/>
      <c r="BB55" s="33" t="s">
        <v>320</v>
      </c>
      <c r="BS55" s="33"/>
      <c r="BT55" s="33"/>
      <c r="BU55" s="33"/>
      <c r="BV55" s="33"/>
      <c r="BW55" s="33"/>
      <c r="BX55" s="108"/>
      <c r="BY55" s="33"/>
      <c r="BZ55" s="306"/>
      <c r="CC55" s="33"/>
      <c r="CD55" s="33"/>
      <c r="CE55" s="33"/>
      <c r="CF55" s="33"/>
      <c r="CG55" s="33"/>
      <c r="CH55" s="33"/>
      <c r="CI55" s="33"/>
      <c r="CL55" s="33"/>
      <c r="CM55" s="33"/>
      <c r="CN55" s="33"/>
      <c r="CO55" s="33"/>
      <c r="CU55" s="33"/>
      <c r="CV55" s="33"/>
      <c r="CW55" s="33"/>
      <c r="CX55" s="10"/>
      <c r="DA55" s="38"/>
      <c r="DT55" s="33"/>
      <c r="DU55" s="33" t="s">
        <v>282</v>
      </c>
      <c r="DX55" s="33"/>
      <c r="EU55" s="33" t="s">
        <v>282</v>
      </c>
      <c r="FP55" s="33"/>
      <c r="FR55" s="10"/>
    </row>
    <row r="56" spans="1:174" s="1" customFormat="1" ht="12.75" customHeight="1" x14ac:dyDescent="0.25">
      <c r="A56" s="711"/>
      <c r="B56" s="714"/>
      <c r="C56" s="45" t="s">
        <v>692</v>
      </c>
      <c r="E56" s="33"/>
      <c r="F56" s="33"/>
      <c r="G56" s="33"/>
      <c r="H56" s="33"/>
      <c r="I56" s="33"/>
      <c r="J56" s="33" t="s">
        <v>282</v>
      </c>
      <c r="K56" s="38"/>
      <c r="L56" s="38"/>
      <c r="M56" s="33"/>
      <c r="N56" s="135"/>
      <c r="O56" s="10" t="s">
        <v>320</v>
      </c>
      <c r="P56" s="33"/>
      <c r="Q56" s="33"/>
      <c r="R56" s="10" t="s">
        <v>320</v>
      </c>
      <c r="S56" s="33"/>
      <c r="T56" s="38" t="s">
        <v>320</v>
      </c>
      <c r="U56" s="33"/>
      <c r="V56" s="33"/>
      <c r="W56" s="33"/>
      <c r="Z56" s="33" t="s">
        <v>282</v>
      </c>
      <c r="AB56" s="38" t="s">
        <v>320</v>
      </c>
      <c r="AD56" s="33"/>
      <c r="AE56" s="33" t="s">
        <v>320</v>
      </c>
      <c r="AF56" s="33" t="s">
        <v>320</v>
      </c>
      <c r="AI56" s="33" t="s">
        <v>320</v>
      </c>
      <c r="AK56" s="33" t="s">
        <v>282</v>
      </c>
      <c r="AN56" s="41" t="s">
        <v>320</v>
      </c>
      <c r="AO56" s="135"/>
      <c r="AP56" s="179"/>
      <c r="AW56" s="139"/>
      <c r="AX56" s="10"/>
      <c r="BB56" s="33" t="s">
        <v>320</v>
      </c>
      <c r="BS56" s="33"/>
      <c r="BT56" s="33"/>
      <c r="BU56" s="33"/>
      <c r="BV56" s="33"/>
      <c r="BW56" s="33"/>
      <c r="BX56" s="108"/>
      <c r="BY56" s="33"/>
      <c r="BZ56" s="306"/>
      <c r="CC56" s="33"/>
      <c r="CD56" s="33"/>
      <c r="CE56" s="33"/>
      <c r="CF56" s="33"/>
      <c r="CG56" s="33"/>
      <c r="CH56" s="33"/>
      <c r="CI56" s="33"/>
      <c r="CL56" s="33"/>
      <c r="CM56" s="33"/>
      <c r="CN56" s="33"/>
      <c r="CO56" s="33"/>
      <c r="CU56" s="33"/>
      <c r="CV56" s="33"/>
      <c r="CW56" s="33"/>
      <c r="CX56" s="10"/>
      <c r="DA56" s="38"/>
      <c r="DT56" s="33"/>
      <c r="DU56" s="33" t="s">
        <v>282</v>
      </c>
      <c r="DX56" s="33"/>
      <c r="EU56" s="33" t="s">
        <v>282</v>
      </c>
      <c r="FP56" s="33"/>
      <c r="FR56" s="10"/>
    </row>
    <row r="57" spans="1:174" s="12" customFormat="1" ht="12.75" customHeight="1" x14ac:dyDescent="0.25">
      <c r="A57" s="711"/>
      <c r="B57" s="714"/>
      <c r="C57" s="134" t="s">
        <v>693</v>
      </c>
      <c r="E57" s="36"/>
      <c r="F57" s="36"/>
      <c r="G57" s="36"/>
      <c r="H57" s="36"/>
      <c r="I57" s="36"/>
      <c r="J57" s="36" t="s">
        <v>282</v>
      </c>
      <c r="K57" s="78"/>
      <c r="L57" s="78"/>
      <c r="M57" s="36"/>
      <c r="N57" s="136"/>
      <c r="O57" s="131" t="s">
        <v>320</v>
      </c>
      <c r="P57" s="36"/>
      <c r="Q57" s="36"/>
      <c r="R57" s="131" t="s">
        <v>320</v>
      </c>
      <c r="S57" s="36"/>
      <c r="T57" s="78" t="s">
        <v>320</v>
      </c>
      <c r="U57" s="36"/>
      <c r="V57" s="36"/>
      <c r="W57" s="36"/>
      <c r="Z57" s="36" t="s">
        <v>282</v>
      </c>
      <c r="AB57" s="78" t="s">
        <v>320</v>
      </c>
      <c r="AD57" s="36"/>
      <c r="AE57" s="36" t="s">
        <v>320</v>
      </c>
      <c r="AF57" s="36" t="s">
        <v>320</v>
      </c>
      <c r="AI57" s="36" t="s">
        <v>320</v>
      </c>
      <c r="AK57" s="36" t="s">
        <v>282</v>
      </c>
      <c r="AN57" s="168" t="s">
        <v>320</v>
      </c>
      <c r="AO57" s="136"/>
      <c r="AP57" s="180"/>
      <c r="AW57" s="171"/>
      <c r="AX57" s="131"/>
      <c r="BB57" s="36" t="s">
        <v>320</v>
      </c>
      <c r="BS57" s="36"/>
      <c r="BT57" s="36"/>
      <c r="BU57" s="36"/>
      <c r="BV57" s="36"/>
      <c r="BW57" s="36"/>
      <c r="BX57" s="111"/>
      <c r="BY57" s="36"/>
      <c r="BZ57" s="307"/>
      <c r="CC57" s="36"/>
      <c r="CD57" s="36"/>
      <c r="CE57" s="36"/>
      <c r="CF57" s="36"/>
      <c r="CG57" s="36"/>
      <c r="CH57" s="33" t="s">
        <v>282</v>
      </c>
      <c r="CI57" s="36"/>
      <c r="CL57" s="36"/>
      <c r="CM57" s="36"/>
      <c r="CN57" s="36" t="s">
        <v>282</v>
      </c>
      <c r="CO57" s="36" t="s">
        <v>282</v>
      </c>
      <c r="CU57" s="36"/>
      <c r="CV57" s="36"/>
      <c r="CW57" s="36"/>
      <c r="CX57" s="131"/>
      <c r="DA57" s="78"/>
      <c r="DT57" s="36"/>
      <c r="DU57" s="33" t="s">
        <v>282</v>
      </c>
      <c r="DX57" s="36"/>
      <c r="EU57" s="36" t="s">
        <v>282</v>
      </c>
      <c r="FP57" s="36" t="s">
        <v>282</v>
      </c>
      <c r="FR57" s="168" t="s">
        <v>320</v>
      </c>
    </row>
    <row r="58" spans="1:174" s="1" customFormat="1" ht="13.5" customHeight="1" x14ac:dyDescent="0.25">
      <c r="A58" s="711"/>
      <c r="B58" s="716"/>
      <c r="C58" s="46" t="s">
        <v>694</v>
      </c>
      <c r="E58" s="33"/>
      <c r="F58" s="33"/>
      <c r="G58" s="33"/>
      <c r="H58" s="33"/>
      <c r="I58" s="33"/>
      <c r="J58" s="33" t="s">
        <v>282</v>
      </c>
      <c r="K58" s="38"/>
      <c r="L58" s="38"/>
      <c r="M58" s="33"/>
      <c r="O58" s="10" t="s">
        <v>320</v>
      </c>
      <c r="P58" s="33"/>
      <c r="Q58" s="33"/>
      <c r="R58" s="10" t="s">
        <v>320</v>
      </c>
      <c r="S58" s="33"/>
      <c r="T58" s="38" t="s">
        <v>320</v>
      </c>
      <c r="U58" s="33"/>
      <c r="V58" s="33"/>
      <c r="W58" s="33"/>
      <c r="Z58" s="33" t="s">
        <v>282</v>
      </c>
      <c r="AB58" s="38" t="s">
        <v>320</v>
      </c>
      <c r="AD58" s="33"/>
      <c r="AE58" s="33" t="s">
        <v>320</v>
      </c>
      <c r="AF58" s="33" t="s">
        <v>320</v>
      </c>
      <c r="AI58" s="33" t="s">
        <v>320</v>
      </c>
      <c r="AN58" s="10"/>
      <c r="AX58" s="10"/>
      <c r="BB58" s="33" t="s">
        <v>1091</v>
      </c>
      <c r="BS58" s="33"/>
      <c r="BT58" s="33"/>
      <c r="BU58" s="33"/>
      <c r="BV58" s="33"/>
      <c r="BW58" s="33"/>
      <c r="BX58" s="33"/>
      <c r="BY58" s="33"/>
      <c r="BZ58" s="33"/>
      <c r="CA58" s="40" t="s">
        <v>282</v>
      </c>
      <c r="CB58" s="1" t="s">
        <v>282</v>
      </c>
      <c r="CC58" s="33"/>
      <c r="CD58" s="33"/>
      <c r="CE58" s="33"/>
      <c r="CF58" s="33"/>
      <c r="CG58" s="33"/>
      <c r="CH58" s="33" t="s">
        <v>282</v>
      </c>
      <c r="CI58" s="33"/>
      <c r="CL58" s="33"/>
      <c r="CM58" s="33"/>
      <c r="CN58" s="33"/>
      <c r="CO58" s="33"/>
      <c r="CU58" s="33"/>
      <c r="CV58" s="33"/>
      <c r="CW58" s="33"/>
      <c r="CX58" s="10"/>
      <c r="DA58" s="38"/>
      <c r="DB58" s="40" t="s">
        <v>1682</v>
      </c>
      <c r="DT58" s="33"/>
      <c r="DU58" s="33" t="s">
        <v>282</v>
      </c>
      <c r="DX58" s="33"/>
      <c r="EU58" s="33" t="s">
        <v>282</v>
      </c>
      <c r="FP58" s="33" t="s">
        <v>282</v>
      </c>
      <c r="FR58" s="41" t="s">
        <v>320</v>
      </c>
    </row>
    <row r="59" spans="1:174" s="142" customFormat="1" ht="13" thickBot="1" x14ac:dyDescent="0.3">
      <c r="A59" s="711"/>
      <c r="B59" s="715"/>
      <c r="C59" s="141"/>
      <c r="E59" s="143"/>
      <c r="F59" s="143"/>
      <c r="G59" s="143"/>
      <c r="H59" s="143"/>
      <c r="I59" s="143"/>
      <c r="J59" s="143"/>
      <c r="K59" s="144"/>
      <c r="L59" s="144"/>
      <c r="M59" s="143"/>
      <c r="N59" s="145"/>
      <c r="O59" s="146"/>
      <c r="P59" s="143"/>
      <c r="Q59" s="143"/>
      <c r="R59" s="146"/>
      <c r="S59" s="143"/>
      <c r="T59" s="144"/>
      <c r="U59" s="143"/>
      <c r="V59" s="143"/>
      <c r="W59" s="143"/>
      <c r="AB59" s="143"/>
      <c r="AD59" s="143"/>
      <c r="AN59" s="146"/>
      <c r="AO59" s="145"/>
      <c r="AP59" s="181"/>
      <c r="AW59" s="182"/>
      <c r="AX59" s="146"/>
      <c r="BS59" s="143"/>
      <c r="BT59" s="143"/>
      <c r="BU59" s="143"/>
      <c r="BV59" s="143"/>
      <c r="BW59" s="143"/>
      <c r="BX59" s="192"/>
      <c r="BY59" s="143"/>
      <c r="BZ59" s="308"/>
      <c r="CC59" s="143"/>
      <c r="CD59" s="143"/>
      <c r="CE59" s="143"/>
      <c r="CF59" s="143"/>
      <c r="CG59" s="143"/>
      <c r="CH59" s="143"/>
      <c r="CI59" s="143"/>
      <c r="CL59" s="143"/>
      <c r="CM59" s="143"/>
      <c r="CN59" s="143"/>
      <c r="CO59" s="143"/>
      <c r="CU59" s="143"/>
      <c r="CV59" s="143"/>
      <c r="CW59" s="143"/>
      <c r="CX59" s="146"/>
      <c r="DA59" s="144"/>
      <c r="DT59" s="143"/>
      <c r="DU59" s="143"/>
      <c r="DX59" s="143"/>
      <c r="EU59" s="143" t="s">
        <v>282</v>
      </c>
      <c r="FP59" s="143"/>
      <c r="FR59" s="143"/>
    </row>
    <row r="60" spans="1:174" s="20" customFormat="1" ht="12.75" customHeight="1" x14ac:dyDescent="0.25">
      <c r="A60" s="711"/>
      <c r="B60" s="713" t="s">
        <v>656</v>
      </c>
      <c r="C60" s="102" t="s">
        <v>695</v>
      </c>
      <c r="E60" s="31"/>
      <c r="F60" s="31"/>
      <c r="G60" s="31"/>
      <c r="H60" s="31"/>
      <c r="I60" s="31"/>
      <c r="J60" s="31" t="s">
        <v>282</v>
      </c>
      <c r="K60" s="39"/>
      <c r="L60" s="39"/>
      <c r="M60" s="31"/>
      <c r="O60" s="23" t="s">
        <v>320</v>
      </c>
      <c r="P60" s="31"/>
      <c r="Q60" s="31"/>
      <c r="R60" s="31"/>
      <c r="S60" s="31"/>
      <c r="T60" s="39"/>
      <c r="U60" s="31"/>
      <c r="V60" s="31"/>
      <c r="W60" s="31"/>
      <c r="Z60" s="31" t="s">
        <v>282</v>
      </c>
      <c r="AB60" s="31"/>
      <c r="AD60" s="31"/>
      <c r="AG60" s="31" t="s">
        <v>320</v>
      </c>
      <c r="AN60" s="106" t="s">
        <v>320</v>
      </c>
      <c r="AO60" s="129"/>
      <c r="AP60" s="178"/>
      <c r="AS60" s="31" t="s">
        <v>282</v>
      </c>
      <c r="AW60" s="138"/>
      <c r="AX60" s="23"/>
      <c r="BB60" s="31" t="s">
        <v>1091</v>
      </c>
      <c r="BS60" s="31"/>
      <c r="BT60" s="31"/>
      <c r="BU60" s="31"/>
      <c r="BV60" s="31"/>
      <c r="BW60" s="31"/>
      <c r="BX60" s="107"/>
      <c r="BY60" s="31"/>
      <c r="BZ60" s="305"/>
      <c r="CC60" s="31"/>
      <c r="CD60" s="31"/>
      <c r="CE60" s="31"/>
      <c r="CF60" s="31"/>
      <c r="CG60" s="31"/>
      <c r="CH60" s="31" t="s">
        <v>282</v>
      </c>
      <c r="CI60" s="31"/>
      <c r="CL60" s="31"/>
      <c r="CM60" s="31"/>
      <c r="CN60" s="31" t="s">
        <v>282</v>
      </c>
      <c r="CO60" s="31" t="s">
        <v>282</v>
      </c>
      <c r="CU60" s="31"/>
      <c r="CV60" s="31"/>
      <c r="CW60" s="31"/>
      <c r="CX60" s="23"/>
      <c r="DA60" s="39"/>
      <c r="DT60" s="31" t="s">
        <v>282</v>
      </c>
      <c r="DX60" s="31"/>
      <c r="FP60" s="703" t="s">
        <v>2004</v>
      </c>
      <c r="FR60" s="31"/>
    </row>
    <row r="61" spans="1:174" s="1" customFormat="1" ht="12.75" customHeight="1" x14ac:dyDescent="0.25">
      <c r="A61" s="711"/>
      <c r="B61" s="714"/>
      <c r="C61" s="45" t="s">
        <v>1018</v>
      </c>
      <c r="E61" s="33"/>
      <c r="F61" s="33"/>
      <c r="G61" s="33"/>
      <c r="H61" s="33"/>
      <c r="I61" s="33"/>
      <c r="J61" s="33"/>
      <c r="K61" s="38"/>
      <c r="L61" s="38"/>
      <c r="M61" s="33"/>
      <c r="O61" s="10"/>
      <c r="P61" s="33"/>
      <c r="Q61" s="33"/>
      <c r="R61" s="33"/>
      <c r="S61" s="33"/>
      <c r="T61" s="38"/>
      <c r="U61" s="33"/>
      <c r="V61" s="33"/>
      <c r="W61" s="33"/>
      <c r="Z61" s="33"/>
      <c r="AB61" s="33"/>
      <c r="AD61" s="33"/>
      <c r="AG61" s="33"/>
      <c r="AN61" s="41"/>
      <c r="AO61" s="135"/>
      <c r="AP61" s="179"/>
      <c r="AW61" s="139"/>
      <c r="AX61" s="10"/>
      <c r="BB61" s="33" t="s">
        <v>320</v>
      </c>
      <c r="BS61" s="33"/>
      <c r="BT61" s="33"/>
      <c r="BU61" s="33"/>
      <c r="BV61" s="33"/>
      <c r="BW61" s="33"/>
      <c r="BX61" s="108"/>
      <c r="BY61" s="33"/>
      <c r="BZ61" s="306"/>
      <c r="CC61" s="33"/>
      <c r="CD61" s="33"/>
      <c r="CE61" s="33"/>
      <c r="CF61" s="33"/>
      <c r="CG61" s="33"/>
      <c r="CH61" s="33"/>
      <c r="CI61" s="33"/>
      <c r="CL61" s="33"/>
      <c r="CM61" s="33"/>
      <c r="CN61" s="33"/>
      <c r="CO61" s="33"/>
      <c r="CU61" s="33"/>
      <c r="CV61" s="33"/>
      <c r="CW61" s="33"/>
      <c r="CX61" s="10"/>
      <c r="DA61" s="38"/>
      <c r="DT61" s="33" t="s">
        <v>282</v>
      </c>
      <c r="DX61" s="33"/>
      <c r="FP61" s="704"/>
      <c r="FR61" s="33"/>
    </row>
    <row r="62" spans="1:174" s="1" customFormat="1" ht="12.75" customHeight="1" x14ac:dyDescent="0.25">
      <c r="A62" s="711"/>
      <c r="B62" s="714"/>
      <c r="C62" s="45" t="s">
        <v>1019</v>
      </c>
      <c r="E62" s="33"/>
      <c r="F62" s="33"/>
      <c r="G62" s="33"/>
      <c r="H62" s="33"/>
      <c r="I62" s="33"/>
      <c r="J62" s="33"/>
      <c r="K62" s="38"/>
      <c r="L62" s="38"/>
      <c r="M62" s="33"/>
      <c r="O62" s="10"/>
      <c r="P62" s="33"/>
      <c r="Q62" s="33"/>
      <c r="R62" s="33"/>
      <c r="S62" s="33"/>
      <c r="T62" s="38"/>
      <c r="U62" s="33"/>
      <c r="V62" s="33"/>
      <c r="W62" s="33"/>
      <c r="Z62" s="33"/>
      <c r="AB62" s="33"/>
      <c r="AD62" s="33"/>
      <c r="AG62" s="33"/>
      <c r="AN62" s="41"/>
      <c r="AO62" s="135"/>
      <c r="AP62" s="179"/>
      <c r="AW62" s="139"/>
      <c r="AX62" s="10"/>
      <c r="BB62" s="33" t="s">
        <v>320</v>
      </c>
      <c r="BS62" s="33"/>
      <c r="BT62" s="33"/>
      <c r="BU62" s="33"/>
      <c r="BV62" s="33"/>
      <c r="BW62" s="33"/>
      <c r="BX62" s="108"/>
      <c r="BY62" s="33"/>
      <c r="BZ62" s="306"/>
      <c r="CC62" s="33"/>
      <c r="CD62" s="33"/>
      <c r="CE62" s="33"/>
      <c r="CF62" s="33"/>
      <c r="CG62" s="33"/>
      <c r="CH62" s="33"/>
      <c r="CI62" s="33"/>
      <c r="CL62" s="33"/>
      <c r="CM62" s="33"/>
      <c r="CN62" s="33"/>
      <c r="CO62" s="33"/>
      <c r="CU62" s="33"/>
      <c r="CV62" s="33"/>
      <c r="CW62" s="33"/>
      <c r="CX62" s="10"/>
      <c r="DA62" s="38"/>
      <c r="DT62" s="33" t="s">
        <v>282</v>
      </c>
      <c r="DX62" s="33"/>
      <c r="FP62" s="705"/>
      <c r="FR62" s="33"/>
    </row>
    <row r="63" spans="1:174" s="1" customFormat="1" ht="12.75" customHeight="1" x14ac:dyDescent="0.25">
      <c r="A63" s="711"/>
      <c r="B63" s="714"/>
      <c r="C63" s="45" t="s">
        <v>697</v>
      </c>
      <c r="E63" s="33"/>
      <c r="F63" s="33"/>
      <c r="G63" s="33"/>
      <c r="H63" s="33"/>
      <c r="I63" s="33"/>
      <c r="J63" s="33" t="s">
        <v>282</v>
      </c>
      <c r="K63" s="38"/>
      <c r="L63" s="38"/>
      <c r="M63" s="33"/>
      <c r="O63" s="10" t="s">
        <v>320</v>
      </c>
      <c r="P63" s="33"/>
      <c r="Q63" s="33"/>
      <c r="R63" s="33"/>
      <c r="S63" s="33"/>
      <c r="T63" s="33"/>
      <c r="U63" s="33"/>
      <c r="V63" s="33"/>
      <c r="W63" s="33"/>
      <c r="Z63" s="33" t="s">
        <v>282</v>
      </c>
      <c r="AB63" s="33"/>
      <c r="AD63" s="33"/>
      <c r="AG63" s="33" t="s">
        <v>320</v>
      </c>
      <c r="AN63" s="41" t="s">
        <v>320</v>
      </c>
      <c r="AO63" s="135"/>
      <c r="AP63" s="179"/>
      <c r="AW63" s="139"/>
      <c r="AX63" s="10"/>
      <c r="BB63" s="33" t="s">
        <v>1091</v>
      </c>
      <c r="BS63" s="33"/>
      <c r="BT63" s="33"/>
      <c r="BU63" s="33"/>
      <c r="BV63" s="33"/>
      <c r="BW63" s="33"/>
      <c r="BX63" s="108"/>
      <c r="BY63" s="33"/>
      <c r="BZ63" s="306"/>
      <c r="CC63" s="33"/>
      <c r="CD63" s="33"/>
      <c r="CE63" s="33"/>
      <c r="CF63" s="33"/>
      <c r="CG63" s="33"/>
      <c r="CH63" s="33"/>
      <c r="CI63" s="33"/>
      <c r="CL63" s="33"/>
      <c r="CM63" s="33"/>
      <c r="CN63" s="33" t="s">
        <v>282</v>
      </c>
      <c r="CO63" s="33" t="s">
        <v>282</v>
      </c>
      <c r="CU63" s="33"/>
      <c r="CV63" s="33"/>
      <c r="CW63" s="33"/>
      <c r="CX63" s="10"/>
      <c r="DA63" s="38"/>
      <c r="DT63" s="33" t="s">
        <v>282</v>
      </c>
      <c r="DX63" s="33"/>
      <c r="FP63" s="33"/>
      <c r="FR63" s="38" t="s">
        <v>320</v>
      </c>
    </row>
    <row r="64" spans="1:174" s="1" customFormat="1" ht="12.75" customHeight="1" x14ac:dyDescent="0.25">
      <c r="A64" s="711"/>
      <c r="B64" s="714"/>
      <c r="C64" s="45" t="s">
        <v>698</v>
      </c>
      <c r="E64" s="33"/>
      <c r="F64" s="33"/>
      <c r="G64" s="33"/>
      <c r="H64" s="33"/>
      <c r="I64" s="33"/>
      <c r="J64" s="33" t="s">
        <v>282</v>
      </c>
      <c r="K64" s="38"/>
      <c r="L64" s="38"/>
      <c r="M64" s="33"/>
      <c r="N64" s="10"/>
      <c r="O64" s="10" t="s">
        <v>320</v>
      </c>
      <c r="P64" s="38"/>
      <c r="Q64" s="33"/>
      <c r="R64" s="33"/>
      <c r="S64" s="33"/>
      <c r="T64" s="33"/>
      <c r="U64" s="33"/>
      <c r="V64" s="33"/>
      <c r="W64" s="33"/>
      <c r="Z64" s="33" t="s">
        <v>282</v>
      </c>
      <c r="AB64" s="33"/>
      <c r="AD64" s="33"/>
      <c r="AG64" s="33" t="s">
        <v>320</v>
      </c>
      <c r="AN64" s="41" t="s">
        <v>320</v>
      </c>
      <c r="AO64" s="135"/>
      <c r="AP64" s="179"/>
      <c r="AW64" s="139"/>
      <c r="AX64" s="10"/>
      <c r="BB64" s="33" t="s">
        <v>1091</v>
      </c>
      <c r="BS64" s="33"/>
      <c r="BT64" s="33"/>
      <c r="BU64" s="33"/>
      <c r="BV64" s="33"/>
      <c r="BW64" s="33"/>
      <c r="BX64" s="108"/>
      <c r="BY64" s="33"/>
      <c r="BZ64" s="306"/>
      <c r="CC64" s="33"/>
      <c r="CD64" s="33"/>
      <c r="CE64" s="33"/>
      <c r="CF64" s="33"/>
      <c r="CG64" s="33"/>
      <c r="CH64" s="33"/>
      <c r="CI64" s="33"/>
      <c r="CL64" s="33"/>
      <c r="CM64" s="33"/>
      <c r="CN64" s="33"/>
      <c r="CO64" s="33"/>
      <c r="CU64" s="33"/>
      <c r="CV64" s="33"/>
      <c r="CW64" s="33"/>
      <c r="CX64" s="10"/>
      <c r="DA64" s="38"/>
      <c r="DT64" s="33"/>
      <c r="DX64" s="33"/>
      <c r="FP64" s="33"/>
      <c r="FR64" s="33"/>
    </row>
    <row r="65" spans="1:174" s="1" customFormat="1" ht="12.75" customHeight="1" x14ac:dyDescent="0.25">
      <c r="A65" s="711"/>
      <c r="B65" s="714"/>
      <c r="C65" s="45" t="s">
        <v>699</v>
      </c>
      <c r="E65" s="33"/>
      <c r="F65" s="33"/>
      <c r="G65" s="33"/>
      <c r="H65" s="33"/>
      <c r="I65" s="33"/>
      <c r="J65" s="33" t="s">
        <v>282</v>
      </c>
      <c r="K65" s="38"/>
      <c r="L65" s="38"/>
      <c r="M65" s="33"/>
      <c r="O65" s="10" t="s">
        <v>320</v>
      </c>
      <c r="P65" s="33"/>
      <c r="Q65" s="33"/>
      <c r="R65" s="33"/>
      <c r="S65" s="33"/>
      <c r="T65" s="38"/>
      <c r="U65" s="33"/>
      <c r="V65" s="33"/>
      <c r="W65" s="33"/>
      <c r="Z65" s="33" t="s">
        <v>282</v>
      </c>
      <c r="AB65" s="33"/>
      <c r="AD65" s="33"/>
      <c r="AG65" s="33" t="s">
        <v>320</v>
      </c>
      <c r="AN65" s="41" t="s">
        <v>320</v>
      </c>
      <c r="AO65" s="135"/>
      <c r="AP65" s="179"/>
      <c r="AW65" s="139"/>
      <c r="AX65" s="10"/>
      <c r="BB65" s="33" t="s">
        <v>1091</v>
      </c>
      <c r="BS65" s="33"/>
      <c r="BT65" s="33"/>
      <c r="BU65" s="33"/>
      <c r="BV65" s="33"/>
      <c r="BW65" s="33"/>
      <c r="BX65" s="108"/>
      <c r="BY65" s="33"/>
      <c r="BZ65" s="306"/>
      <c r="CC65" s="33"/>
      <c r="CD65" s="33"/>
      <c r="CE65" s="33"/>
      <c r="CF65" s="33"/>
      <c r="CG65" s="33"/>
      <c r="CH65" s="33"/>
      <c r="CI65" s="33"/>
      <c r="CL65" s="33"/>
      <c r="CM65" s="33"/>
      <c r="CN65" s="33"/>
      <c r="CO65" s="33"/>
      <c r="CU65" s="33"/>
      <c r="CV65" s="33"/>
      <c r="CW65" s="33"/>
      <c r="CX65" s="10"/>
      <c r="DA65" s="38"/>
      <c r="DT65" s="33"/>
      <c r="DX65" s="33"/>
      <c r="FP65" s="33"/>
      <c r="FR65" s="33"/>
    </row>
    <row r="66" spans="1:174" s="1" customFormat="1" ht="12.75" customHeight="1" x14ac:dyDescent="0.25">
      <c r="A66" s="711"/>
      <c r="B66" s="714"/>
      <c r="C66" s="45" t="s">
        <v>700</v>
      </c>
      <c r="E66" s="33"/>
      <c r="F66" s="33"/>
      <c r="G66" s="33"/>
      <c r="H66" s="33"/>
      <c r="I66" s="33"/>
      <c r="J66" s="33" t="s">
        <v>282</v>
      </c>
      <c r="K66" s="38"/>
      <c r="L66" s="38"/>
      <c r="M66" s="33"/>
      <c r="O66" s="10" t="s">
        <v>320</v>
      </c>
      <c r="P66" s="33"/>
      <c r="Q66" s="33"/>
      <c r="R66" s="33"/>
      <c r="S66" s="33"/>
      <c r="T66" s="38"/>
      <c r="U66" s="33"/>
      <c r="V66" s="33"/>
      <c r="W66" s="33"/>
      <c r="Z66" s="33" t="s">
        <v>282</v>
      </c>
      <c r="AB66" s="33"/>
      <c r="AD66" s="33"/>
      <c r="AG66" s="33" t="s">
        <v>320</v>
      </c>
      <c r="AN66" s="41" t="s">
        <v>320</v>
      </c>
      <c r="AO66" s="135"/>
      <c r="AP66" s="179"/>
      <c r="AW66" s="139"/>
      <c r="AX66" s="10"/>
      <c r="BB66" s="33" t="s">
        <v>1091</v>
      </c>
      <c r="BS66" s="33"/>
      <c r="BT66" s="33"/>
      <c r="BU66" s="33"/>
      <c r="BV66" s="33"/>
      <c r="BW66" s="33"/>
      <c r="BX66" s="108"/>
      <c r="BY66" s="33"/>
      <c r="BZ66" s="306"/>
      <c r="CC66" s="33"/>
      <c r="CD66" s="33"/>
      <c r="CE66" s="33"/>
      <c r="CF66" s="33"/>
      <c r="CG66" s="33"/>
      <c r="CH66" s="33" t="s">
        <v>282</v>
      </c>
      <c r="CI66" s="33"/>
      <c r="CL66" s="33"/>
      <c r="CM66" s="33"/>
      <c r="CN66" s="33" t="s">
        <v>282</v>
      </c>
      <c r="CO66" s="33" t="s">
        <v>282</v>
      </c>
      <c r="CU66" s="33"/>
      <c r="CV66" s="33"/>
      <c r="CW66" s="33"/>
      <c r="CX66" s="10"/>
      <c r="DA66" s="38"/>
      <c r="DT66" s="33" t="s">
        <v>282</v>
      </c>
      <c r="DX66" s="33"/>
      <c r="FP66" s="33" t="s">
        <v>282</v>
      </c>
      <c r="FR66" s="33"/>
    </row>
    <row r="67" spans="1:174" s="1" customFormat="1" ht="12.75" customHeight="1" x14ac:dyDescent="0.25">
      <c r="A67" s="711"/>
      <c r="B67" s="714"/>
      <c r="C67" s="45" t="s">
        <v>701</v>
      </c>
      <c r="E67" s="33"/>
      <c r="F67" s="33"/>
      <c r="G67" s="33"/>
      <c r="H67" s="33"/>
      <c r="I67" s="33"/>
      <c r="J67" s="33" t="s">
        <v>282</v>
      </c>
      <c r="K67" s="38"/>
      <c r="L67" s="38"/>
      <c r="M67" s="33"/>
      <c r="O67" s="10" t="s">
        <v>320</v>
      </c>
      <c r="P67" s="33"/>
      <c r="Q67" s="33"/>
      <c r="R67" s="33"/>
      <c r="S67" s="33"/>
      <c r="T67" s="38"/>
      <c r="U67" s="33"/>
      <c r="V67" s="33"/>
      <c r="W67" s="33"/>
      <c r="Z67" s="33" t="s">
        <v>282</v>
      </c>
      <c r="AB67" s="33"/>
      <c r="AD67" s="33"/>
      <c r="AG67" s="33" t="s">
        <v>320</v>
      </c>
      <c r="AN67" s="41" t="s">
        <v>320</v>
      </c>
      <c r="AO67" s="135"/>
      <c r="AP67" s="179"/>
      <c r="AW67" s="139"/>
      <c r="AX67" s="10"/>
      <c r="BB67" s="33" t="s">
        <v>1091</v>
      </c>
      <c r="BS67" s="33"/>
      <c r="BT67" s="33"/>
      <c r="BU67" s="33"/>
      <c r="BV67" s="33"/>
      <c r="BW67" s="33"/>
      <c r="BX67" s="108"/>
      <c r="BY67" s="33"/>
      <c r="BZ67" s="306"/>
      <c r="CC67" s="33"/>
      <c r="CD67" s="33"/>
      <c r="CE67" s="33"/>
      <c r="CF67" s="33"/>
      <c r="CG67" s="33"/>
      <c r="CH67" s="33" t="s">
        <v>282</v>
      </c>
      <c r="CI67" s="33"/>
      <c r="CL67" s="33"/>
      <c r="CM67" s="33"/>
      <c r="CN67" s="33" t="s">
        <v>282</v>
      </c>
      <c r="CO67" s="33" t="s">
        <v>282</v>
      </c>
      <c r="CU67" s="33"/>
      <c r="CV67" s="33"/>
      <c r="CW67" s="33"/>
      <c r="CX67" s="10"/>
      <c r="DA67" s="38"/>
      <c r="DB67" s="40" t="s">
        <v>282</v>
      </c>
      <c r="DT67" s="33" t="s">
        <v>282</v>
      </c>
      <c r="DX67" s="33"/>
      <c r="FP67" s="33" t="s">
        <v>282</v>
      </c>
      <c r="FR67" s="33"/>
    </row>
    <row r="68" spans="1:174" s="1" customFormat="1" ht="12.75" customHeight="1" x14ac:dyDescent="0.25">
      <c r="A68" s="711"/>
      <c r="B68" s="714"/>
      <c r="C68" s="45" t="s">
        <v>702</v>
      </c>
      <c r="E68" s="33"/>
      <c r="F68" s="33"/>
      <c r="G68" s="33"/>
      <c r="H68" s="33"/>
      <c r="I68" s="33"/>
      <c r="J68" s="33" t="s">
        <v>282</v>
      </c>
      <c r="K68" s="38"/>
      <c r="L68" s="38"/>
      <c r="M68" s="33"/>
      <c r="O68" s="10" t="s">
        <v>320</v>
      </c>
      <c r="P68" s="33"/>
      <c r="Q68" s="33"/>
      <c r="R68" s="33"/>
      <c r="S68" s="33"/>
      <c r="T68" s="38"/>
      <c r="U68" s="33"/>
      <c r="V68" s="33"/>
      <c r="W68" s="33"/>
      <c r="Z68" s="33" t="s">
        <v>282</v>
      </c>
      <c r="AB68" s="33"/>
      <c r="AD68" s="33"/>
      <c r="AG68" s="33" t="s">
        <v>320</v>
      </c>
      <c r="AN68" s="41" t="s">
        <v>320</v>
      </c>
      <c r="AO68" s="135"/>
      <c r="AP68" s="179"/>
      <c r="AW68" s="139"/>
      <c r="AX68" s="10"/>
      <c r="BB68" s="33" t="s">
        <v>1091</v>
      </c>
      <c r="BS68" s="33"/>
      <c r="BT68" s="33"/>
      <c r="BU68" s="33"/>
      <c r="BV68" s="33"/>
      <c r="BW68" s="33"/>
      <c r="BX68" s="108"/>
      <c r="BY68" s="33"/>
      <c r="BZ68" s="306"/>
      <c r="CC68" s="33"/>
      <c r="CD68" s="33"/>
      <c r="CE68" s="33"/>
      <c r="CF68" s="33"/>
      <c r="CG68" s="33"/>
      <c r="CH68" s="33"/>
      <c r="CI68" s="33"/>
      <c r="CL68" s="33"/>
      <c r="CM68" s="33"/>
      <c r="CN68" s="33"/>
      <c r="CO68" s="33"/>
      <c r="CU68" s="33"/>
      <c r="CV68" s="33"/>
      <c r="CW68" s="33"/>
      <c r="CX68" s="10"/>
      <c r="DA68" s="38"/>
      <c r="DT68" s="33" t="s">
        <v>282</v>
      </c>
      <c r="DX68" s="33"/>
      <c r="FP68" s="33"/>
      <c r="FR68" s="33"/>
    </row>
    <row r="69" spans="1:174" s="1" customFormat="1" ht="12.75" customHeight="1" x14ac:dyDescent="0.25">
      <c r="A69" s="711"/>
      <c r="B69" s="714"/>
      <c r="C69" s="45" t="s">
        <v>703</v>
      </c>
      <c r="E69" s="33"/>
      <c r="F69" s="33"/>
      <c r="G69" s="33"/>
      <c r="H69" s="33"/>
      <c r="I69" s="33"/>
      <c r="J69" s="33" t="s">
        <v>282</v>
      </c>
      <c r="K69" s="38"/>
      <c r="L69" s="38"/>
      <c r="M69" s="33"/>
      <c r="O69" s="10" t="s">
        <v>320</v>
      </c>
      <c r="P69" s="33"/>
      <c r="Q69" s="33"/>
      <c r="R69" s="33"/>
      <c r="S69" s="33"/>
      <c r="T69" s="38"/>
      <c r="U69" s="33"/>
      <c r="V69" s="33"/>
      <c r="W69" s="33"/>
      <c r="Z69" s="33" t="s">
        <v>282</v>
      </c>
      <c r="AB69" s="33"/>
      <c r="AD69" s="33"/>
      <c r="AG69" s="33" t="s">
        <v>320</v>
      </c>
      <c r="AN69" s="41" t="s">
        <v>320</v>
      </c>
      <c r="AO69" s="135"/>
      <c r="AP69" s="179"/>
      <c r="AW69" s="139"/>
      <c r="AX69" s="10"/>
      <c r="BB69" s="33" t="s">
        <v>320</v>
      </c>
      <c r="BS69" s="33"/>
      <c r="BT69" s="33"/>
      <c r="BU69" s="33"/>
      <c r="BV69" s="33"/>
      <c r="BW69" s="33"/>
      <c r="BX69" s="108"/>
      <c r="BY69" s="33"/>
      <c r="BZ69" s="306"/>
      <c r="CC69" s="33"/>
      <c r="CD69" s="33"/>
      <c r="CE69" s="33"/>
      <c r="CF69" s="33"/>
      <c r="CG69" s="33"/>
      <c r="CH69" s="33" t="s">
        <v>282</v>
      </c>
      <c r="CI69" s="33"/>
      <c r="CL69" s="33"/>
      <c r="CM69" s="33"/>
      <c r="CN69" s="33" t="s">
        <v>282</v>
      </c>
      <c r="CO69" s="33" t="s">
        <v>282</v>
      </c>
      <c r="CU69" s="33"/>
      <c r="CV69" s="33"/>
      <c r="CW69" s="33"/>
      <c r="CX69" s="10"/>
      <c r="DA69" s="38"/>
      <c r="DB69" s="40" t="s">
        <v>282</v>
      </c>
      <c r="DT69" s="33" t="s">
        <v>282</v>
      </c>
      <c r="DX69" s="33"/>
      <c r="FP69" s="33" t="s">
        <v>282</v>
      </c>
      <c r="FR69" s="33"/>
    </row>
    <row r="70" spans="1:174" s="1" customFormat="1" ht="12.75" customHeight="1" x14ac:dyDescent="0.25">
      <c r="A70" s="711"/>
      <c r="B70" s="714"/>
      <c r="C70" s="45" t="s">
        <v>704</v>
      </c>
      <c r="E70" s="33"/>
      <c r="F70" s="33"/>
      <c r="G70" s="33"/>
      <c r="H70" s="33"/>
      <c r="I70" s="33"/>
      <c r="J70" s="33" t="s">
        <v>282</v>
      </c>
      <c r="K70" s="38"/>
      <c r="L70" s="38"/>
      <c r="M70" s="33"/>
      <c r="O70" s="10" t="s">
        <v>320</v>
      </c>
      <c r="P70" s="33"/>
      <c r="Q70" s="33"/>
      <c r="R70" s="33"/>
      <c r="S70" s="33"/>
      <c r="T70" s="33"/>
      <c r="U70" s="33"/>
      <c r="V70" s="33"/>
      <c r="W70" s="33"/>
      <c r="Z70" s="33" t="s">
        <v>282</v>
      </c>
      <c r="AB70" s="33"/>
      <c r="AD70" s="33"/>
      <c r="AG70" s="33" t="s">
        <v>320</v>
      </c>
      <c r="AN70" s="41" t="s">
        <v>320</v>
      </c>
      <c r="AO70" s="135"/>
      <c r="AP70" s="179"/>
      <c r="AW70" s="139"/>
      <c r="AX70" s="10"/>
      <c r="BB70" s="33" t="s">
        <v>1091</v>
      </c>
      <c r="BS70" s="33"/>
      <c r="BT70" s="33"/>
      <c r="BU70" s="33"/>
      <c r="BV70" s="33"/>
      <c r="BW70" s="33"/>
      <c r="BX70" s="108"/>
      <c r="BY70" s="33"/>
      <c r="BZ70" s="306"/>
      <c r="CC70" s="33"/>
      <c r="CD70" s="33"/>
      <c r="CE70" s="33"/>
      <c r="CF70" s="33"/>
      <c r="CG70" s="33"/>
      <c r="CH70" s="33"/>
      <c r="CI70" s="33"/>
      <c r="CL70" s="33"/>
      <c r="CM70" s="33"/>
      <c r="CN70" s="33"/>
      <c r="CO70" s="33"/>
      <c r="CU70" s="33"/>
      <c r="CV70" s="33"/>
      <c r="CW70" s="33"/>
      <c r="CX70" s="10"/>
      <c r="DA70" s="38"/>
      <c r="DT70" s="33" t="s">
        <v>282</v>
      </c>
      <c r="DX70" s="33"/>
      <c r="FP70" s="33"/>
      <c r="FR70" s="33"/>
    </row>
    <row r="71" spans="1:174" s="1" customFormat="1" ht="12.75" customHeight="1" x14ac:dyDescent="0.25">
      <c r="A71" s="711"/>
      <c r="B71" s="714"/>
      <c r="C71" s="45" t="s">
        <v>705</v>
      </c>
      <c r="E71" s="33"/>
      <c r="F71" s="33"/>
      <c r="G71" s="33"/>
      <c r="H71" s="33"/>
      <c r="I71" s="33"/>
      <c r="J71" s="33" t="s">
        <v>282</v>
      </c>
      <c r="K71" s="38"/>
      <c r="L71" s="38"/>
      <c r="M71" s="33"/>
      <c r="O71" s="10" t="s">
        <v>320</v>
      </c>
      <c r="P71" s="33"/>
      <c r="Q71" s="33"/>
      <c r="R71" s="33"/>
      <c r="S71" s="33"/>
      <c r="T71" s="38"/>
      <c r="U71" s="33"/>
      <c r="V71" s="33"/>
      <c r="W71" s="33"/>
      <c r="Z71" s="33" t="s">
        <v>282</v>
      </c>
      <c r="AB71" s="33"/>
      <c r="AD71" s="33"/>
      <c r="AG71" s="33" t="s">
        <v>320</v>
      </c>
      <c r="AN71" s="41" t="s">
        <v>320</v>
      </c>
      <c r="AO71" s="135"/>
      <c r="AP71" s="179"/>
      <c r="AW71" s="139"/>
      <c r="AX71" s="10"/>
      <c r="BB71" s="33" t="s">
        <v>320</v>
      </c>
      <c r="BS71" s="33"/>
      <c r="BT71" s="33"/>
      <c r="BU71" s="33"/>
      <c r="BV71" s="33"/>
      <c r="BW71" s="33"/>
      <c r="BX71" s="108"/>
      <c r="BY71" s="33"/>
      <c r="BZ71" s="306"/>
      <c r="CA71" s="40" t="s">
        <v>282</v>
      </c>
      <c r="CC71" s="33"/>
      <c r="CD71" s="33"/>
      <c r="CE71" s="33"/>
      <c r="CF71" s="33"/>
      <c r="CG71" s="33"/>
      <c r="CH71" s="33" t="s">
        <v>282</v>
      </c>
      <c r="CI71" s="33"/>
      <c r="CL71" s="33"/>
      <c r="CM71" s="33"/>
      <c r="CN71" s="33" t="s">
        <v>282</v>
      </c>
      <c r="CO71" s="33" t="s">
        <v>282</v>
      </c>
      <c r="CU71" s="33"/>
      <c r="CV71" s="33"/>
      <c r="CW71" s="33"/>
      <c r="CX71" s="10"/>
      <c r="DA71" s="38"/>
      <c r="DB71" s="40" t="s">
        <v>282</v>
      </c>
      <c r="DT71" s="33" t="s">
        <v>282</v>
      </c>
      <c r="DX71" s="33"/>
      <c r="FP71" s="33" t="s">
        <v>282</v>
      </c>
      <c r="FR71" s="33"/>
    </row>
    <row r="72" spans="1:174" s="1" customFormat="1" ht="12.75" customHeight="1" x14ac:dyDescent="0.25">
      <c r="A72" s="711"/>
      <c r="B72" s="714"/>
      <c r="C72" s="45" t="s">
        <v>706</v>
      </c>
      <c r="E72" s="33"/>
      <c r="F72" s="33"/>
      <c r="G72" s="33"/>
      <c r="H72" s="33"/>
      <c r="I72" s="33"/>
      <c r="J72" s="33" t="s">
        <v>282</v>
      </c>
      <c r="K72" s="38"/>
      <c r="L72" s="38"/>
      <c r="M72" s="33"/>
      <c r="O72" s="10" t="s">
        <v>320</v>
      </c>
      <c r="P72" s="33"/>
      <c r="Q72" s="33"/>
      <c r="R72" s="33"/>
      <c r="S72" s="33"/>
      <c r="T72" s="38"/>
      <c r="U72" s="33"/>
      <c r="V72" s="33"/>
      <c r="W72" s="33"/>
      <c r="Z72" s="33" t="s">
        <v>282</v>
      </c>
      <c r="AB72" s="33"/>
      <c r="AD72" s="33"/>
      <c r="AG72" s="33" t="s">
        <v>320</v>
      </c>
      <c r="AN72" s="41" t="s">
        <v>320</v>
      </c>
      <c r="AO72" s="135"/>
      <c r="AP72" s="179"/>
      <c r="AW72" s="139"/>
      <c r="AX72" s="10"/>
      <c r="BB72" s="33" t="s">
        <v>1091</v>
      </c>
      <c r="BS72" s="33"/>
      <c r="BT72" s="33"/>
      <c r="BU72" s="33"/>
      <c r="BV72" s="33"/>
      <c r="BW72" s="33"/>
      <c r="BX72" s="108"/>
      <c r="BY72" s="33"/>
      <c r="BZ72" s="306"/>
      <c r="CC72" s="33"/>
      <c r="CD72" s="33"/>
      <c r="CE72" s="33"/>
      <c r="CF72" s="33"/>
      <c r="CG72" s="33"/>
      <c r="CH72" s="33"/>
      <c r="CI72" s="33"/>
      <c r="CL72" s="33"/>
      <c r="CM72" s="33"/>
      <c r="CN72" s="33"/>
      <c r="CO72" s="33"/>
      <c r="CU72" s="33"/>
      <c r="CV72" s="33"/>
      <c r="CW72" s="33"/>
      <c r="CX72" s="10"/>
      <c r="DA72" s="38"/>
      <c r="DT72" s="475" t="s">
        <v>1766</v>
      </c>
      <c r="DX72" s="33"/>
      <c r="FP72" s="33"/>
      <c r="FR72" s="33"/>
    </row>
    <row r="73" spans="1:174" s="1" customFormat="1" ht="12.75" customHeight="1" x14ac:dyDescent="0.25">
      <c r="A73" s="711"/>
      <c r="B73" s="714"/>
      <c r="C73" s="45" t="s">
        <v>707</v>
      </c>
      <c r="E73" s="33"/>
      <c r="F73" s="33"/>
      <c r="G73" s="33"/>
      <c r="H73" s="33"/>
      <c r="I73" s="33"/>
      <c r="J73" s="33" t="s">
        <v>282</v>
      </c>
      <c r="K73" s="38"/>
      <c r="L73" s="38"/>
      <c r="M73" s="33"/>
      <c r="N73" s="33"/>
      <c r="O73" s="10" t="s">
        <v>320</v>
      </c>
      <c r="P73" s="38"/>
      <c r="Q73" s="33"/>
      <c r="R73" s="33"/>
      <c r="S73" s="33"/>
      <c r="T73" s="38"/>
      <c r="U73" s="33"/>
      <c r="V73" s="33"/>
      <c r="W73" s="33"/>
      <c r="Z73" s="33" t="s">
        <v>282</v>
      </c>
      <c r="AB73" s="33"/>
      <c r="AD73" s="33"/>
      <c r="AG73" s="33" t="s">
        <v>320</v>
      </c>
      <c r="AN73" s="41" t="s">
        <v>320</v>
      </c>
      <c r="AO73" s="135"/>
      <c r="AP73" s="179"/>
      <c r="AW73" s="139"/>
      <c r="AX73" s="10"/>
      <c r="BB73" s="33" t="s">
        <v>1091</v>
      </c>
      <c r="BS73" s="33"/>
      <c r="BT73" s="33"/>
      <c r="BU73" s="33"/>
      <c r="BV73" s="33"/>
      <c r="BW73" s="33"/>
      <c r="BX73" s="108"/>
      <c r="BY73" s="33"/>
      <c r="BZ73" s="33"/>
      <c r="CA73" s="15"/>
      <c r="CC73" s="33"/>
      <c r="CD73" s="33"/>
      <c r="CE73" s="33"/>
      <c r="CF73" s="33"/>
      <c r="CG73" s="33"/>
      <c r="CH73" s="33"/>
      <c r="CI73" s="33"/>
      <c r="CL73" s="33"/>
      <c r="CM73" s="33"/>
      <c r="CN73" s="33" t="s">
        <v>282</v>
      </c>
      <c r="CO73" s="33" t="s">
        <v>282</v>
      </c>
      <c r="CU73" s="33"/>
      <c r="CV73" s="33"/>
      <c r="CW73" s="33"/>
      <c r="CX73" s="10"/>
      <c r="DA73" s="38"/>
      <c r="DT73" s="33" t="s">
        <v>282</v>
      </c>
      <c r="DX73" s="33"/>
      <c r="FP73" s="33"/>
      <c r="FR73" s="38" t="s">
        <v>320</v>
      </c>
    </row>
    <row r="74" spans="1:174" s="1" customFormat="1" ht="12.75" customHeight="1" x14ac:dyDescent="0.25">
      <c r="A74" s="711"/>
      <c r="B74" s="714"/>
      <c r="C74" s="45" t="s">
        <v>708</v>
      </c>
      <c r="E74" s="33"/>
      <c r="F74" s="33"/>
      <c r="G74" s="33"/>
      <c r="H74" s="33"/>
      <c r="I74" s="33"/>
      <c r="J74" s="33" t="s">
        <v>282</v>
      </c>
      <c r="K74" s="38"/>
      <c r="L74" s="38"/>
      <c r="M74" s="33"/>
      <c r="O74" s="10" t="s">
        <v>320</v>
      </c>
      <c r="P74" s="33"/>
      <c r="Q74" s="33"/>
      <c r="R74" s="33"/>
      <c r="S74" s="33"/>
      <c r="T74" s="38"/>
      <c r="U74" s="33"/>
      <c r="V74" s="33"/>
      <c r="W74" s="33"/>
      <c r="Z74" s="33" t="s">
        <v>282</v>
      </c>
      <c r="AB74" s="33"/>
      <c r="AD74" s="33"/>
      <c r="AG74" s="33" t="s">
        <v>320</v>
      </c>
      <c r="AN74" s="41" t="s">
        <v>320</v>
      </c>
      <c r="AO74" s="135"/>
      <c r="AP74" s="179"/>
      <c r="AS74" s="33" t="s">
        <v>282</v>
      </c>
      <c r="AW74" s="139"/>
      <c r="AX74" s="10"/>
      <c r="BB74" s="33" t="s">
        <v>320</v>
      </c>
      <c r="BS74" s="33"/>
      <c r="BT74" s="33"/>
      <c r="BU74" s="33"/>
      <c r="BV74" s="33"/>
      <c r="BW74" s="33"/>
      <c r="BX74" s="108"/>
      <c r="BY74" s="33"/>
      <c r="BZ74" s="33"/>
      <c r="CA74" s="15"/>
      <c r="CC74" s="33"/>
      <c r="CD74" s="33"/>
      <c r="CE74" s="33"/>
      <c r="CF74" s="33"/>
      <c r="CG74" s="33"/>
      <c r="CH74" s="33" t="s">
        <v>282</v>
      </c>
      <c r="CI74" s="33"/>
      <c r="CL74" s="33"/>
      <c r="CM74" s="33"/>
      <c r="CN74" s="33" t="s">
        <v>282</v>
      </c>
      <c r="CO74" s="33" t="s">
        <v>282</v>
      </c>
      <c r="CU74" s="33"/>
      <c r="CV74" s="33"/>
      <c r="CW74" s="33"/>
      <c r="CX74" s="10"/>
      <c r="DA74" s="38"/>
      <c r="DT74" s="33" t="s">
        <v>282</v>
      </c>
      <c r="DX74" s="33"/>
      <c r="FP74" s="33" t="s">
        <v>282</v>
      </c>
      <c r="FR74" s="33"/>
    </row>
    <row r="75" spans="1:174" s="1" customFormat="1" ht="12.75" customHeight="1" x14ac:dyDescent="0.25">
      <c r="A75" s="711"/>
      <c r="B75" s="714"/>
      <c r="C75" s="69" t="s">
        <v>709</v>
      </c>
      <c r="E75" s="33"/>
      <c r="F75" s="33"/>
      <c r="G75" s="33"/>
      <c r="H75" s="33"/>
      <c r="I75" s="33"/>
      <c r="J75" s="33" t="s">
        <v>282</v>
      </c>
      <c r="K75" s="38"/>
      <c r="L75" s="38"/>
      <c r="M75" s="33"/>
      <c r="O75" s="10" t="s">
        <v>320</v>
      </c>
      <c r="P75" s="33"/>
      <c r="Q75" s="33"/>
      <c r="R75" s="33"/>
      <c r="S75" s="33"/>
      <c r="T75" s="38"/>
      <c r="U75" s="33"/>
      <c r="V75" s="33"/>
      <c r="W75" s="33"/>
      <c r="Z75" s="33" t="s">
        <v>282</v>
      </c>
      <c r="AB75" s="33"/>
      <c r="AD75" s="33"/>
      <c r="AG75" s="33" t="s">
        <v>320</v>
      </c>
      <c r="AN75" s="41" t="s">
        <v>320</v>
      </c>
      <c r="AO75" s="135"/>
      <c r="AP75" s="179"/>
      <c r="AW75" s="139"/>
      <c r="AX75" s="10"/>
      <c r="BB75" s="33" t="s">
        <v>1091</v>
      </c>
      <c r="BS75" s="33"/>
      <c r="BT75" s="33"/>
      <c r="BU75" s="33"/>
      <c r="BV75" s="33"/>
      <c r="BW75" s="33"/>
      <c r="BX75" s="108"/>
      <c r="BY75" s="33"/>
      <c r="BZ75" s="33"/>
      <c r="CA75" s="15"/>
      <c r="CC75" s="33"/>
      <c r="CD75" s="33"/>
      <c r="CE75" s="33"/>
      <c r="CF75" s="33"/>
      <c r="CG75" s="33"/>
      <c r="CH75" s="33"/>
      <c r="CI75" s="33"/>
      <c r="CL75" s="33"/>
      <c r="CM75" s="33"/>
      <c r="CN75" s="33"/>
      <c r="CO75" s="33"/>
      <c r="CU75" s="33"/>
      <c r="CV75" s="33"/>
      <c r="CW75" s="33"/>
      <c r="CX75" s="10"/>
      <c r="DA75" s="38"/>
      <c r="DT75" s="33"/>
      <c r="DX75" s="33"/>
      <c r="FP75" s="33"/>
      <c r="FR75" s="33"/>
    </row>
    <row r="76" spans="1:174" s="1" customFormat="1" ht="12.75" customHeight="1" x14ac:dyDescent="0.25">
      <c r="A76" s="711"/>
      <c r="B76" s="714"/>
      <c r="C76" s="45" t="s">
        <v>710</v>
      </c>
      <c r="E76" s="33"/>
      <c r="F76" s="33"/>
      <c r="G76" s="33"/>
      <c r="H76" s="33"/>
      <c r="I76" s="33"/>
      <c r="J76" s="33" t="s">
        <v>282</v>
      </c>
      <c r="K76" s="38"/>
      <c r="L76" s="38"/>
      <c r="M76" s="33"/>
      <c r="O76" s="10" t="s">
        <v>320</v>
      </c>
      <c r="P76" s="33"/>
      <c r="Q76" s="33"/>
      <c r="R76" s="38"/>
      <c r="S76" s="38"/>
      <c r="T76" s="38"/>
      <c r="U76" s="38"/>
      <c r="V76" s="38"/>
      <c r="W76" s="33"/>
      <c r="Z76" s="33" t="s">
        <v>282</v>
      </c>
      <c r="AB76" s="33"/>
      <c r="AD76" s="33"/>
      <c r="AG76" s="33" t="s">
        <v>320</v>
      </c>
      <c r="AN76" s="41" t="s">
        <v>320</v>
      </c>
      <c r="AO76" s="135"/>
      <c r="AP76" s="179"/>
      <c r="AW76" s="139"/>
      <c r="AX76" s="10"/>
      <c r="BB76" s="33" t="s">
        <v>1091</v>
      </c>
      <c r="BS76" s="33"/>
      <c r="BT76" s="33"/>
      <c r="BU76" s="33"/>
      <c r="BV76" s="33"/>
      <c r="BW76" s="33"/>
      <c r="BX76" s="108"/>
      <c r="BY76" s="33"/>
      <c r="BZ76" s="33"/>
      <c r="CA76" s="15"/>
      <c r="CC76" s="33"/>
      <c r="CD76" s="33"/>
      <c r="CE76" s="33"/>
      <c r="CF76" s="33"/>
      <c r="CG76" s="33"/>
      <c r="CH76" s="33"/>
      <c r="CI76" s="33"/>
      <c r="CL76" s="33"/>
      <c r="CM76" s="33"/>
      <c r="CN76" s="33"/>
      <c r="CO76" s="33"/>
      <c r="CU76" s="33"/>
      <c r="CV76" s="33"/>
      <c r="CW76" s="33"/>
      <c r="CX76" s="10"/>
      <c r="DA76" s="38"/>
      <c r="DT76" s="33" t="s">
        <v>282</v>
      </c>
      <c r="DX76" s="33"/>
      <c r="FP76" s="33"/>
      <c r="FR76" s="33"/>
    </row>
    <row r="77" spans="1:174" s="1" customFormat="1" ht="12.75" customHeight="1" x14ac:dyDescent="0.25">
      <c r="A77" s="711"/>
      <c r="B77" s="714"/>
      <c r="C77" s="45" t="s">
        <v>711</v>
      </c>
      <c r="E77" s="33"/>
      <c r="F77" s="33"/>
      <c r="G77" s="33"/>
      <c r="H77" s="33"/>
      <c r="I77" s="33"/>
      <c r="J77" s="33" t="s">
        <v>282</v>
      </c>
      <c r="K77" s="38"/>
      <c r="L77" s="38"/>
      <c r="M77" s="33"/>
      <c r="O77" s="10" t="s">
        <v>320</v>
      </c>
      <c r="P77" s="33"/>
      <c r="Q77" s="33"/>
      <c r="R77" s="33"/>
      <c r="S77" s="33"/>
      <c r="T77" s="33"/>
      <c r="U77" s="33"/>
      <c r="V77" s="33"/>
      <c r="W77" s="33"/>
      <c r="Z77" s="33" t="s">
        <v>282</v>
      </c>
      <c r="AB77" s="33"/>
      <c r="AD77" s="33"/>
      <c r="AG77" s="33" t="s">
        <v>320</v>
      </c>
      <c r="AN77" s="41" t="s">
        <v>320</v>
      </c>
      <c r="AO77" s="135"/>
      <c r="AP77" s="179"/>
      <c r="AW77" s="139"/>
      <c r="AX77" s="10"/>
      <c r="BB77" s="33" t="s">
        <v>320</v>
      </c>
      <c r="BS77" s="33"/>
      <c r="BT77" s="33"/>
      <c r="BU77" s="33"/>
      <c r="BV77" s="33"/>
      <c r="BW77" s="33"/>
      <c r="BX77" s="108"/>
      <c r="BY77" s="33"/>
      <c r="BZ77" s="33"/>
      <c r="CA77" s="15"/>
      <c r="CC77" s="33"/>
      <c r="CD77" s="33"/>
      <c r="CE77" s="33"/>
      <c r="CF77" s="33"/>
      <c r="CG77" s="33"/>
      <c r="CH77" s="33" t="s">
        <v>282</v>
      </c>
      <c r="CI77" s="33"/>
      <c r="CL77" s="33"/>
      <c r="CM77" s="33"/>
      <c r="CN77" s="33" t="s">
        <v>282</v>
      </c>
      <c r="CO77" s="33" t="s">
        <v>282</v>
      </c>
      <c r="CU77" s="33"/>
      <c r="CV77" s="33"/>
      <c r="CW77" s="33"/>
      <c r="CX77" s="10"/>
      <c r="DA77" s="38"/>
      <c r="DB77" s="40" t="s">
        <v>282</v>
      </c>
      <c r="DT77" s="33" t="s">
        <v>282</v>
      </c>
      <c r="DX77" s="33"/>
      <c r="FP77" s="33" t="s">
        <v>282</v>
      </c>
      <c r="FR77" s="33"/>
    </row>
    <row r="78" spans="1:174" s="1" customFormat="1" ht="12.75" customHeight="1" x14ac:dyDescent="0.25">
      <c r="A78" s="711"/>
      <c r="B78" s="714"/>
      <c r="C78" s="45" t="s">
        <v>712</v>
      </c>
      <c r="E78" s="33"/>
      <c r="F78" s="33"/>
      <c r="G78" s="33"/>
      <c r="H78" s="33"/>
      <c r="I78" s="33"/>
      <c r="J78" s="33" t="s">
        <v>282</v>
      </c>
      <c r="K78" s="38"/>
      <c r="L78" s="38"/>
      <c r="M78" s="33"/>
      <c r="O78" s="10" t="s">
        <v>320</v>
      </c>
      <c r="P78" s="33"/>
      <c r="Q78" s="33"/>
      <c r="R78" s="33"/>
      <c r="S78" s="33"/>
      <c r="T78" s="38"/>
      <c r="U78" s="33"/>
      <c r="V78" s="33"/>
      <c r="W78" s="33"/>
      <c r="Z78" s="33" t="s">
        <v>282</v>
      </c>
      <c r="AB78" s="33"/>
      <c r="AD78" s="33"/>
      <c r="AG78" s="33" t="s">
        <v>320</v>
      </c>
      <c r="AN78" s="41" t="s">
        <v>320</v>
      </c>
      <c r="AO78" s="135"/>
      <c r="AP78" s="179"/>
      <c r="AW78" s="139"/>
      <c r="AX78" s="10"/>
      <c r="BB78" s="33" t="s">
        <v>1091</v>
      </c>
      <c r="BS78" s="33"/>
      <c r="BT78" s="33"/>
      <c r="BU78" s="33"/>
      <c r="BV78" s="33"/>
      <c r="BW78" s="33"/>
      <c r="BX78" s="108"/>
      <c r="BY78" s="33"/>
      <c r="BZ78" s="33"/>
      <c r="CA78" s="15"/>
      <c r="CC78" s="33"/>
      <c r="CD78" s="33"/>
      <c r="CE78" s="33"/>
      <c r="CF78" s="33"/>
      <c r="CG78" s="33"/>
      <c r="CH78" s="33"/>
      <c r="CI78" s="33"/>
      <c r="CL78" s="33"/>
      <c r="CM78" s="33"/>
      <c r="CN78" s="33"/>
      <c r="CO78" s="33"/>
      <c r="CU78" s="33"/>
      <c r="CV78" s="33"/>
      <c r="CW78" s="33"/>
      <c r="CX78" s="10"/>
      <c r="DA78" s="38"/>
      <c r="DT78" s="33"/>
      <c r="DX78" s="33"/>
      <c r="FP78" s="33"/>
      <c r="FR78" s="33"/>
    </row>
    <row r="79" spans="1:174" s="1" customFormat="1" ht="12.75" customHeight="1" x14ac:dyDescent="0.25">
      <c r="A79" s="711"/>
      <c r="B79" s="714"/>
      <c r="C79" s="45" t="s">
        <v>713</v>
      </c>
      <c r="E79" s="33"/>
      <c r="F79" s="33"/>
      <c r="G79" s="33"/>
      <c r="H79" s="33"/>
      <c r="I79" s="33"/>
      <c r="J79" s="33" t="s">
        <v>282</v>
      </c>
      <c r="K79" s="38"/>
      <c r="L79" s="38"/>
      <c r="M79" s="33"/>
      <c r="O79" s="10" t="s">
        <v>320</v>
      </c>
      <c r="P79" s="33"/>
      <c r="Q79" s="33"/>
      <c r="R79" s="33"/>
      <c r="S79" s="33"/>
      <c r="T79" s="38"/>
      <c r="U79" s="33"/>
      <c r="V79" s="33"/>
      <c r="W79" s="33"/>
      <c r="Z79" s="33" t="s">
        <v>282</v>
      </c>
      <c r="AB79" s="33"/>
      <c r="AD79" s="33"/>
      <c r="AG79" s="33" t="s">
        <v>320</v>
      </c>
      <c r="AN79" s="41" t="s">
        <v>320</v>
      </c>
      <c r="AO79" s="135"/>
      <c r="AP79" s="179"/>
      <c r="AW79" s="139"/>
      <c r="AX79" s="10"/>
      <c r="BB79" s="33" t="s">
        <v>1091</v>
      </c>
      <c r="BS79" s="33"/>
      <c r="BT79" s="33"/>
      <c r="BU79" s="33"/>
      <c r="BV79" s="33"/>
      <c r="BW79" s="33"/>
      <c r="BX79" s="108"/>
      <c r="BY79" s="33"/>
      <c r="BZ79" s="33"/>
      <c r="CA79" s="15"/>
      <c r="CC79" s="33"/>
      <c r="CD79" s="33"/>
      <c r="CE79" s="33"/>
      <c r="CF79" s="33"/>
      <c r="CG79" s="33"/>
      <c r="CH79" s="33"/>
      <c r="CI79" s="33"/>
      <c r="CL79" s="33"/>
      <c r="CM79" s="33"/>
      <c r="CN79" s="33" t="s">
        <v>282</v>
      </c>
      <c r="CO79" s="33" t="s">
        <v>282</v>
      </c>
      <c r="CU79" s="33"/>
      <c r="CV79" s="33"/>
      <c r="CW79" s="33"/>
      <c r="CX79" s="10"/>
      <c r="DA79" s="38"/>
      <c r="DT79" s="33" t="s">
        <v>282</v>
      </c>
      <c r="DX79" s="33"/>
      <c r="FP79" s="33"/>
      <c r="FR79" s="38" t="s">
        <v>320</v>
      </c>
    </row>
    <row r="80" spans="1:174" s="1" customFormat="1" ht="12.75" customHeight="1" x14ac:dyDescent="0.25">
      <c r="A80" s="711"/>
      <c r="B80" s="714"/>
      <c r="C80" s="45" t="s">
        <v>714</v>
      </c>
      <c r="E80" s="33"/>
      <c r="F80" s="33"/>
      <c r="G80" s="33"/>
      <c r="H80" s="33"/>
      <c r="I80" s="33"/>
      <c r="J80" s="33" t="s">
        <v>282</v>
      </c>
      <c r="K80" s="38"/>
      <c r="L80" s="38"/>
      <c r="M80" s="33"/>
      <c r="O80" s="10" t="s">
        <v>320</v>
      </c>
      <c r="P80" s="33"/>
      <c r="Q80" s="33"/>
      <c r="R80" s="33"/>
      <c r="S80" s="33"/>
      <c r="T80" s="38"/>
      <c r="U80" s="33"/>
      <c r="V80" s="33"/>
      <c r="W80" s="33"/>
      <c r="Z80" s="33" t="s">
        <v>282</v>
      </c>
      <c r="AB80" s="33"/>
      <c r="AD80" s="33"/>
      <c r="AG80" s="33" t="s">
        <v>320</v>
      </c>
      <c r="AN80" s="41" t="s">
        <v>320</v>
      </c>
      <c r="AO80" s="135"/>
      <c r="AP80" s="179"/>
      <c r="AW80" s="139"/>
      <c r="AX80" s="10"/>
      <c r="BB80" s="33" t="s">
        <v>1091</v>
      </c>
      <c r="BS80" s="33"/>
      <c r="BT80" s="33"/>
      <c r="BU80" s="33"/>
      <c r="BV80" s="33"/>
      <c r="BW80" s="33"/>
      <c r="BX80" s="108"/>
      <c r="BY80" s="33"/>
      <c r="BZ80" s="33"/>
      <c r="CA80" s="15"/>
      <c r="CC80" s="33"/>
      <c r="CD80" s="33"/>
      <c r="CE80" s="33"/>
      <c r="CF80" s="33"/>
      <c r="CG80" s="33"/>
      <c r="CH80" s="33"/>
      <c r="CI80" s="33"/>
      <c r="CL80" s="33"/>
      <c r="CM80" s="33"/>
      <c r="CN80" s="33"/>
      <c r="CO80" s="33"/>
      <c r="CU80" s="33"/>
      <c r="CV80" s="33"/>
      <c r="CW80" s="33"/>
      <c r="CX80" s="10"/>
      <c r="DA80" s="38"/>
      <c r="DT80" s="33" t="s">
        <v>282</v>
      </c>
      <c r="DX80" s="33"/>
      <c r="FP80" s="33"/>
      <c r="FR80" s="33"/>
    </row>
    <row r="81" spans="1:180" s="12" customFormat="1" ht="12.75" customHeight="1" thickBot="1" x14ac:dyDescent="0.3">
      <c r="A81" s="711"/>
      <c r="B81" s="715"/>
      <c r="C81" s="134" t="s">
        <v>715</v>
      </c>
      <c r="E81" s="36"/>
      <c r="F81" s="36"/>
      <c r="G81" s="36"/>
      <c r="H81" s="36"/>
      <c r="I81" s="36"/>
      <c r="J81" s="36" t="s">
        <v>282</v>
      </c>
      <c r="K81" s="78"/>
      <c r="L81" s="78"/>
      <c r="M81" s="36"/>
      <c r="N81" s="36"/>
      <c r="O81" s="131" t="s">
        <v>320</v>
      </c>
      <c r="P81" s="78"/>
      <c r="Q81" s="36"/>
      <c r="R81" s="36"/>
      <c r="S81" s="36"/>
      <c r="T81" s="78"/>
      <c r="U81" s="36"/>
      <c r="V81" s="36"/>
      <c r="W81" s="36"/>
      <c r="Z81" s="36" t="s">
        <v>282</v>
      </c>
      <c r="AB81" s="36"/>
      <c r="AD81" s="36"/>
      <c r="AG81" s="36" t="s">
        <v>320</v>
      </c>
      <c r="AN81" s="168" t="s">
        <v>320</v>
      </c>
      <c r="AO81" s="136"/>
      <c r="AP81" s="180"/>
      <c r="AW81" s="171"/>
      <c r="AX81" s="131"/>
      <c r="BB81" s="36" t="s">
        <v>1091</v>
      </c>
      <c r="BS81" s="36"/>
      <c r="BT81" s="36"/>
      <c r="BU81" s="36"/>
      <c r="BV81" s="36"/>
      <c r="BW81" s="36"/>
      <c r="BX81" s="111"/>
      <c r="BY81" s="36"/>
      <c r="BZ81" s="36"/>
      <c r="CA81" s="25"/>
      <c r="CC81" s="36"/>
      <c r="CD81" s="36"/>
      <c r="CE81" s="36"/>
      <c r="CF81" s="36"/>
      <c r="CG81" s="36"/>
      <c r="CH81" s="36"/>
      <c r="CI81" s="34"/>
      <c r="CJ81" s="21"/>
      <c r="CK81" s="21"/>
      <c r="CL81" s="34"/>
      <c r="CM81" s="34"/>
      <c r="CN81" s="34"/>
      <c r="CO81" s="34"/>
      <c r="CP81" s="21"/>
      <c r="CQ81" s="21"/>
      <c r="CR81" s="21"/>
      <c r="CS81" s="21"/>
      <c r="CT81" s="21"/>
      <c r="CU81" s="34"/>
      <c r="CV81" s="34"/>
      <c r="CW81" s="34"/>
      <c r="CX81" s="24"/>
      <c r="CY81" s="21"/>
      <c r="CZ81" s="21"/>
      <c r="DA81" s="48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34" t="s">
        <v>282</v>
      </c>
      <c r="DU81" s="21"/>
      <c r="DV81" s="21"/>
      <c r="DW81" s="21"/>
      <c r="DX81" s="34"/>
      <c r="DY81" s="21"/>
      <c r="DZ81" s="21"/>
      <c r="EA81" s="21"/>
      <c r="EB81" s="21"/>
      <c r="EC81" s="21"/>
      <c r="FA81" s="36"/>
      <c r="FP81" s="36"/>
      <c r="FR81" s="36"/>
    </row>
    <row r="82" spans="1:180" s="159" customFormat="1" x14ac:dyDescent="0.25">
      <c r="A82" s="723" t="s">
        <v>318</v>
      </c>
      <c r="B82" s="720" t="s">
        <v>647</v>
      </c>
      <c r="C82" s="164" t="s">
        <v>716</v>
      </c>
      <c r="D82" s="147"/>
      <c r="E82" s="31"/>
      <c r="F82" s="31"/>
      <c r="G82" s="31"/>
      <c r="H82" s="31"/>
      <c r="I82" s="31"/>
      <c r="J82" s="31"/>
      <c r="K82" s="20"/>
      <c r="L82" s="39" t="s">
        <v>320</v>
      </c>
      <c r="M82" s="39" t="s">
        <v>320</v>
      </c>
      <c r="N82" s="20"/>
      <c r="O82" s="20"/>
      <c r="P82" s="39"/>
      <c r="Q82" s="39" t="s">
        <v>320</v>
      </c>
      <c r="R82" s="31" t="s">
        <v>282</v>
      </c>
      <c r="S82" s="31"/>
      <c r="T82" s="31"/>
      <c r="U82" s="31" t="s">
        <v>320</v>
      </c>
      <c r="V82" s="31" t="s">
        <v>320</v>
      </c>
      <c r="W82" s="31"/>
      <c r="X82" s="20"/>
      <c r="Y82" s="20"/>
      <c r="Z82" s="31" t="s">
        <v>282</v>
      </c>
      <c r="AA82" s="20"/>
      <c r="AB82" s="31"/>
      <c r="AC82" s="20"/>
      <c r="AD82" s="39" t="s">
        <v>320</v>
      </c>
      <c r="AE82" s="31" t="s">
        <v>320</v>
      </c>
      <c r="AF82" s="31" t="s">
        <v>320</v>
      </c>
      <c r="AG82" s="20"/>
      <c r="AH82" s="20"/>
      <c r="AI82" s="31" t="s">
        <v>320</v>
      </c>
      <c r="AJ82" s="20"/>
      <c r="AK82" s="20"/>
      <c r="AL82" s="20"/>
      <c r="AM82" s="31" t="s">
        <v>320</v>
      </c>
      <c r="AN82" s="106" t="s">
        <v>320</v>
      </c>
      <c r="AO82" s="129"/>
      <c r="AP82" s="178"/>
      <c r="AQ82" s="20"/>
      <c r="AR82" s="31" t="s">
        <v>282</v>
      </c>
      <c r="AS82" s="20"/>
      <c r="AT82" s="20"/>
      <c r="AU82" s="20"/>
      <c r="AV82" s="20"/>
      <c r="AW82" s="138"/>
      <c r="AX82" s="23"/>
      <c r="AY82" s="23" t="s">
        <v>320</v>
      </c>
      <c r="AZ82" s="39" t="s">
        <v>282</v>
      </c>
      <c r="BA82" s="31" t="s">
        <v>282</v>
      </c>
      <c r="BB82" s="20"/>
      <c r="BC82" s="20"/>
      <c r="BD82" s="20"/>
      <c r="BE82" s="20"/>
      <c r="BF82" s="20"/>
      <c r="BG82" s="39" t="s">
        <v>282</v>
      </c>
      <c r="BH82" s="20"/>
      <c r="BI82" s="20"/>
      <c r="BJ82" s="31" t="s">
        <v>282</v>
      </c>
      <c r="BK82" s="20"/>
      <c r="BL82" s="31" t="s">
        <v>282</v>
      </c>
      <c r="BM82" s="20"/>
      <c r="BN82" s="20"/>
      <c r="BO82" s="20"/>
      <c r="BP82" s="31" t="s">
        <v>282</v>
      </c>
      <c r="BQ82" s="31"/>
      <c r="BR82" s="216" t="s">
        <v>282</v>
      </c>
      <c r="BS82" s="31" t="s">
        <v>282</v>
      </c>
      <c r="BT82" s="31" t="s">
        <v>282</v>
      </c>
      <c r="BU82" s="31" t="s">
        <v>282</v>
      </c>
      <c r="BV82" s="31" t="s">
        <v>282</v>
      </c>
      <c r="BW82" s="31"/>
      <c r="BX82" s="107"/>
      <c r="BY82" s="31" t="s">
        <v>282</v>
      </c>
      <c r="BZ82" s="31" t="s">
        <v>282</v>
      </c>
      <c r="CA82" s="31" t="s">
        <v>282</v>
      </c>
      <c r="CB82" s="216" t="s">
        <v>282</v>
      </c>
      <c r="CC82" s="31" t="s">
        <v>282</v>
      </c>
      <c r="CD82" s="216"/>
      <c r="CE82" s="31" t="s">
        <v>282</v>
      </c>
      <c r="CF82" s="31" t="s">
        <v>282</v>
      </c>
      <c r="CG82" s="107" t="s">
        <v>282</v>
      </c>
      <c r="CH82" s="31"/>
      <c r="CI82" s="35"/>
      <c r="CJ82" s="35" t="s">
        <v>282</v>
      </c>
      <c r="CK82" s="35" t="s">
        <v>282</v>
      </c>
      <c r="CL82" s="35"/>
      <c r="CM82" s="35"/>
      <c r="CN82" s="35"/>
      <c r="CO82" s="35"/>
      <c r="CP82" s="132"/>
      <c r="CQ82" s="132"/>
      <c r="CR82" s="35" t="s">
        <v>282</v>
      </c>
      <c r="CS82" s="35" t="s">
        <v>282</v>
      </c>
      <c r="CT82" s="110" t="s">
        <v>1629</v>
      </c>
      <c r="CU82" s="35"/>
      <c r="CV82" s="35"/>
      <c r="CW82" s="35"/>
      <c r="CX82" s="193" t="s">
        <v>282</v>
      </c>
      <c r="CY82" s="132"/>
      <c r="CZ82" s="132"/>
      <c r="DA82" s="110"/>
      <c r="DB82" s="132"/>
      <c r="DC82" s="132"/>
      <c r="DD82" s="132"/>
      <c r="DE82" s="132"/>
      <c r="DF82" s="132" t="s">
        <v>282</v>
      </c>
      <c r="DG82" s="132"/>
      <c r="DH82" s="132"/>
      <c r="DI82" s="132"/>
      <c r="DJ82" s="132"/>
      <c r="DK82" s="35" t="s">
        <v>282</v>
      </c>
      <c r="DL82" s="35" t="s">
        <v>282</v>
      </c>
      <c r="DM82" s="110" t="s">
        <v>282</v>
      </c>
      <c r="DN82" s="132"/>
      <c r="DO82" s="132"/>
      <c r="DP82" s="132"/>
      <c r="DQ82" s="132"/>
      <c r="DR82" s="132"/>
      <c r="DS82" s="132"/>
      <c r="DT82" s="35"/>
      <c r="DU82" s="132"/>
      <c r="DV82" s="132"/>
      <c r="DW82" s="35" t="s">
        <v>282</v>
      </c>
      <c r="DX82" s="35"/>
      <c r="DY82" s="132"/>
      <c r="DZ82"/>
      <c r="EA82"/>
      <c r="EB82"/>
      <c r="EC82"/>
      <c r="EN82" s="216" t="s">
        <v>320</v>
      </c>
      <c r="EO82" s="216" t="s">
        <v>320</v>
      </c>
      <c r="EQ82" s="1"/>
      <c r="ER82" s="1"/>
      <c r="ES82" s="1"/>
      <c r="ET82" s="1"/>
      <c r="EU82" s="1"/>
      <c r="EV82" s="1" t="s">
        <v>282</v>
      </c>
      <c r="EW82" s="1"/>
      <c r="EX82" s="1"/>
      <c r="EY82" s="1"/>
      <c r="EZ82" s="1"/>
      <c r="FA82" s="38" t="s">
        <v>282</v>
      </c>
      <c r="FB82" s="1"/>
      <c r="FC82" s="135"/>
      <c r="FD82" s="534" t="s">
        <v>1981</v>
      </c>
      <c r="FE82" s="534" t="s">
        <v>1981</v>
      </c>
      <c r="FF82" s="20"/>
      <c r="FG82" s="20"/>
      <c r="FH82" s="20"/>
      <c r="FI82" s="20"/>
      <c r="FJ82" s="20"/>
      <c r="FK82" s="20"/>
      <c r="FL82" s="20"/>
      <c r="FM82" s="20"/>
      <c r="FN82" s="31" t="s">
        <v>2000</v>
      </c>
      <c r="FO82" s="31" t="s">
        <v>2000</v>
      </c>
      <c r="FP82" s="31"/>
      <c r="FQ82" s="20"/>
      <c r="FR82" s="31"/>
      <c r="FS82" s="20"/>
      <c r="FT82" s="20"/>
      <c r="FU82" s="20"/>
      <c r="FV82" s="20"/>
      <c r="FW82" s="684" t="s">
        <v>320</v>
      </c>
    </row>
    <row r="83" spans="1:180" x14ac:dyDescent="0.25">
      <c r="A83" s="724"/>
      <c r="B83" s="721"/>
      <c r="C83" s="101" t="s">
        <v>717</v>
      </c>
      <c r="D83" s="15"/>
      <c r="E83" s="33"/>
      <c r="F83" s="33"/>
      <c r="G83" s="33"/>
      <c r="H83" s="33"/>
      <c r="I83" s="33"/>
      <c r="J83" s="33"/>
      <c r="K83" s="1"/>
      <c r="L83" s="38" t="s">
        <v>320</v>
      </c>
      <c r="M83" s="38" t="s">
        <v>320</v>
      </c>
      <c r="N83" s="1"/>
      <c r="O83" s="1"/>
      <c r="P83" s="38"/>
      <c r="Q83" s="33" t="s">
        <v>320</v>
      </c>
      <c r="R83" s="33" t="s">
        <v>282</v>
      </c>
      <c r="S83" s="33"/>
      <c r="T83" s="33"/>
      <c r="U83" s="33" t="s">
        <v>320</v>
      </c>
      <c r="V83" s="33" t="s">
        <v>320</v>
      </c>
      <c r="W83" s="33"/>
      <c r="X83" s="1"/>
      <c r="Y83" s="1"/>
      <c r="Z83" s="33" t="s">
        <v>282</v>
      </c>
      <c r="AA83" s="1"/>
      <c r="AB83" s="33"/>
      <c r="AC83" s="1"/>
      <c r="AD83" s="38" t="s">
        <v>320</v>
      </c>
      <c r="AE83" s="38" t="s">
        <v>320</v>
      </c>
      <c r="AF83" s="38" t="s">
        <v>320</v>
      </c>
      <c r="AG83" s="1"/>
      <c r="AH83" s="1"/>
      <c r="AI83" s="33" t="s">
        <v>320</v>
      </c>
      <c r="AJ83" s="1"/>
      <c r="AK83" s="1"/>
      <c r="AL83" s="1"/>
      <c r="AM83" s="33" t="s">
        <v>320</v>
      </c>
      <c r="AN83" s="41" t="s">
        <v>320</v>
      </c>
      <c r="AO83" s="135"/>
      <c r="AP83" s="179"/>
      <c r="AQ83" s="1"/>
      <c r="AR83" s="33" t="s">
        <v>282</v>
      </c>
      <c r="AS83" s="1"/>
      <c r="AT83" s="1"/>
      <c r="AU83" s="1"/>
      <c r="AV83" s="1"/>
      <c r="AW83" s="139"/>
      <c r="AX83" s="10"/>
      <c r="AY83" s="10" t="s">
        <v>320</v>
      </c>
      <c r="AZ83" s="38" t="s">
        <v>282</v>
      </c>
      <c r="BA83" s="33" t="s">
        <v>282</v>
      </c>
      <c r="BB83" s="1"/>
      <c r="BC83" s="1"/>
      <c r="BD83" s="1"/>
      <c r="BE83" s="1"/>
      <c r="BF83" s="1"/>
      <c r="BG83" s="38" t="s">
        <v>282</v>
      </c>
      <c r="BH83" s="1"/>
      <c r="BI83" s="1"/>
      <c r="BJ83" s="33" t="s">
        <v>282</v>
      </c>
      <c r="BK83" s="1"/>
      <c r="BL83" s="33" t="s">
        <v>282</v>
      </c>
      <c r="BM83" s="1"/>
      <c r="BN83" s="1"/>
      <c r="BO83" s="1"/>
      <c r="BP83" s="33" t="s">
        <v>282</v>
      </c>
      <c r="BQ83" s="33"/>
      <c r="BR83" s="33" t="s">
        <v>282</v>
      </c>
      <c r="BS83" s="33" t="s">
        <v>282</v>
      </c>
      <c r="BT83" s="33" t="s">
        <v>1197</v>
      </c>
      <c r="BU83" s="33" t="s">
        <v>1197</v>
      </c>
      <c r="BV83" s="33" t="s">
        <v>282</v>
      </c>
      <c r="BW83" s="33"/>
      <c r="BX83" s="108"/>
      <c r="BY83" s="33" t="s">
        <v>282</v>
      </c>
      <c r="BZ83" s="33" t="s">
        <v>282</v>
      </c>
      <c r="CA83" s="33" t="s">
        <v>282</v>
      </c>
      <c r="CB83" s="143" t="s">
        <v>282</v>
      </c>
      <c r="CC83" s="33" t="s">
        <v>282</v>
      </c>
      <c r="CE83" s="33" t="s">
        <v>282</v>
      </c>
      <c r="CF83" s="33" t="s">
        <v>282</v>
      </c>
      <c r="CG83" s="108" t="s">
        <v>282</v>
      </c>
      <c r="CH83" s="33"/>
      <c r="CI83" s="33"/>
      <c r="CJ83" s="33" t="s">
        <v>282</v>
      </c>
      <c r="CK83" s="33" t="s">
        <v>282</v>
      </c>
      <c r="CL83" s="33"/>
      <c r="CM83" s="33"/>
      <c r="CN83" s="33"/>
      <c r="CO83" s="33"/>
      <c r="CP83" s="1"/>
      <c r="CQ83" s="1"/>
      <c r="CR83" s="33" t="s">
        <v>282</v>
      </c>
      <c r="CS83" s="33" t="s">
        <v>282</v>
      </c>
      <c r="CT83" s="110" t="s">
        <v>1629</v>
      </c>
      <c r="CU83" s="33"/>
      <c r="CV83" s="33"/>
      <c r="CW83" s="33"/>
      <c r="CX83" s="41" t="s">
        <v>282</v>
      </c>
      <c r="CY83" s="1"/>
      <c r="CZ83" s="1"/>
      <c r="DA83" s="38"/>
      <c r="DB83" s="1"/>
      <c r="DC83" s="1"/>
      <c r="DD83" s="1"/>
      <c r="DE83" s="1"/>
      <c r="DF83" s="1" t="s">
        <v>282</v>
      </c>
      <c r="DG83" s="1"/>
      <c r="DH83" s="1"/>
      <c r="DI83" s="1"/>
      <c r="DJ83" s="1"/>
      <c r="DK83" s="33" t="s">
        <v>282</v>
      </c>
      <c r="DL83" s="33" t="s">
        <v>282</v>
      </c>
      <c r="DM83" s="38" t="s">
        <v>282</v>
      </c>
      <c r="DN83" s="1"/>
      <c r="DO83" s="1"/>
      <c r="DP83" s="1"/>
      <c r="DQ83" s="1"/>
      <c r="DR83" s="1"/>
      <c r="DS83" s="1"/>
      <c r="DT83" s="33"/>
      <c r="DU83" s="1"/>
      <c r="DV83" s="1"/>
      <c r="DW83" s="33" t="s">
        <v>282</v>
      </c>
      <c r="DX83" s="33"/>
      <c r="DY83" s="1"/>
      <c r="EN83" s="2" t="s">
        <v>320</v>
      </c>
      <c r="EO83" s="2" t="s">
        <v>320</v>
      </c>
      <c r="EP83" s="1"/>
      <c r="EQ83" s="1"/>
      <c r="ER83" s="1"/>
      <c r="ES83" s="1"/>
      <c r="ET83" s="1"/>
      <c r="EU83" s="1"/>
      <c r="EV83" s="1" t="s">
        <v>282</v>
      </c>
      <c r="EW83" s="1"/>
      <c r="EX83" s="1"/>
      <c r="EY83" s="1"/>
      <c r="EZ83" s="1"/>
      <c r="FA83" s="38" t="s">
        <v>282</v>
      </c>
      <c r="FB83" s="1"/>
      <c r="FC83" s="135"/>
      <c r="FD83" s="177" t="s">
        <v>320</v>
      </c>
      <c r="FE83" s="33" t="s">
        <v>320</v>
      </c>
      <c r="FF83" s="1"/>
      <c r="FG83" s="1"/>
      <c r="FH83" s="1"/>
      <c r="FI83" s="1"/>
      <c r="FJ83" s="1"/>
      <c r="FK83" s="1"/>
      <c r="FL83" s="1"/>
      <c r="FM83" s="1"/>
      <c r="FN83" s="33" t="s">
        <v>320</v>
      </c>
      <c r="FO83" s="33" t="s">
        <v>320</v>
      </c>
      <c r="FP83" s="33"/>
      <c r="FQ83" s="1"/>
      <c r="FR83" s="33"/>
      <c r="FS83" s="1"/>
      <c r="FT83" s="1"/>
      <c r="FU83" s="1"/>
      <c r="FV83" s="1"/>
      <c r="FW83" s="104" t="s">
        <v>320</v>
      </c>
    </row>
    <row r="84" spans="1:180" ht="13.5" customHeight="1" x14ac:dyDescent="0.25">
      <c r="A84" s="724"/>
      <c r="B84" s="721"/>
      <c r="C84" s="101" t="s">
        <v>718</v>
      </c>
      <c r="D84" s="15"/>
      <c r="E84" s="33"/>
      <c r="F84" s="33"/>
      <c r="G84" s="33"/>
      <c r="H84" s="33"/>
      <c r="I84" s="33"/>
      <c r="J84" s="33"/>
      <c r="K84" s="1"/>
      <c r="L84" s="38" t="s">
        <v>320</v>
      </c>
      <c r="M84" s="38" t="s">
        <v>320</v>
      </c>
      <c r="N84" s="1"/>
      <c r="O84" s="1"/>
      <c r="P84" s="38"/>
      <c r="Q84" s="33" t="s">
        <v>320</v>
      </c>
      <c r="R84" s="33" t="s">
        <v>282</v>
      </c>
      <c r="S84" s="33"/>
      <c r="T84" s="33"/>
      <c r="U84" s="33" t="s">
        <v>320</v>
      </c>
      <c r="V84" s="33" t="s">
        <v>320</v>
      </c>
      <c r="W84" s="33"/>
      <c r="X84" s="1"/>
      <c r="Y84" s="1"/>
      <c r="Z84" s="33" t="s">
        <v>282</v>
      </c>
      <c r="AA84" s="1"/>
      <c r="AB84" s="33"/>
      <c r="AC84" s="1"/>
      <c r="AD84" s="38" t="s">
        <v>320</v>
      </c>
      <c r="AE84" s="38" t="s">
        <v>320</v>
      </c>
      <c r="AF84" s="38" t="s">
        <v>320</v>
      </c>
      <c r="AG84" s="1"/>
      <c r="AH84" s="1"/>
      <c r="AI84" s="33" t="s">
        <v>320</v>
      </c>
      <c r="AJ84" s="1"/>
      <c r="AK84" s="1"/>
      <c r="AL84" s="1"/>
      <c r="AM84" s="33" t="s">
        <v>320</v>
      </c>
      <c r="AN84" s="41" t="s">
        <v>320</v>
      </c>
      <c r="AO84" s="135"/>
      <c r="AP84" s="179"/>
      <c r="AQ84" s="1"/>
      <c r="AR84" s="33" t="s">
        <v>282</v>
      </c>
      <c r="AS84" s="1"/>
      <c r="AT84" s="1"/>
      <c r="AU84" s="1"/>
      <c r="AV84" s="1"/>
      <c r="AW84" s="139"/>
      <c r="AX84" s="10"/>
      <c r="AY84" s="10" t="s">
        <v>320</v>
      </c>
      <c r="AZ84" s="38" t="s">
        <v>282</v>
      </c>
      <c r="BA84" s="33" t="s">
        <v>282</v>
      </c>
      <c r="BB84" s="1"/>
      <c r="BC84" s="1"/>
      <c r="BD84" s="1"/>
      <c r="BE84" s="1"/>
      <c r="BF84" s="1"/>
      <c r="BG84" s="38" t="s">
        <v>282</v>
      </c>
      <c r="BH84" s="1"/>
      <c r="BI84" s="1"/>
      <c r="BJ84" s="33" t="s">
        <v>282</v>
      </c>
      <c r="BK84" s="1"/>
      <c r="BL84" s="33" t="s">
        <v>282</v>
      </c>
      <c r="BM84" s="1"/>
      <c r="BN84" s="1"/>
      <c r="BO84" s="1"/>
      <c r="BP84" s="33" t="s">
        <v>282</v>
      </c>
      <c r="BQ84" s="33"/>
      <c r="BR84" s="33" t="s">
        <v>282</v>
      </c>
      <c r="BS84" s="33" t="s">
        <v>282</v>
      </c>
      <c r="BT84" s="33" t="s">
        <v>282</v>
      </c>
      <c r="BU84" s="33" t="s">
        <v>282</v>
      </c>
      <c r="BV84" s="33" t="s">
        <v>282</v>
      </c>
      <c r="BW84" s="33"/>
      <c r="BX84" s="108"/>
      <c r="BY84" s="33" t="s">
        <v>282</v>
      </c>
      <c r="BZ84" s="33" t="s">
        <v>282</v>
      </c>
      <c r="CA84" s="33" t="s">
        <v>282</v>
      </c>
      <c r="CB84" s="143" t="s">
        <v>282</v>
      </c>
      <c r="CC84" s="33" t="s">
        <v>282</v>
      </c>
      <c r="CE84" s="33" t="s">
        <v>282</v>
      </c>
      <c r="CF84" s="33" t="s">
        <v>282</v>
      </c>
      <c r="CG84" s="108" t="s">
        <v>282</v>
      </c>
      <c r="CH84" s="33"/>
      <c r="CI84" s="33"/>
      <c r="CJ84" s="33" t="s">
        <v>282</v>
      </c>
      <c r="CK84" s="33" t="s">
        <v>282</v>
      </c>
      <c r="CL84" s="33"/>
      <c r="CM84" s="33"/>
      <c r="CN84" s="33"/>
      <c r="CO84" s="33"/>
      <c r="CP84" s="1"/>
      <c r="CQ84" s="1"/>
      <c r="CR84" s="33" t="s">
        <v>282</v>
      </c>
      <c r="CS84" s="33" t="s">
        <v>282</v>
      </c>
      <c r="CT84" s="110" t="s">
        <v>1629</v>
      </c>
      <c r="CU84" s="33"/>
      <c r="CV84" s="33"/>
      <c r="CW84" s="33"/>
      <c r="CX84" s="41" t="s">
        <v>282</v>
      </c>
      <c r="CY84" s="1"/>
      <c r="CZ84" s="1"/>
      <c r="DA84" s="38"/>
      <c r="DB84" s="1"/>
      <c r="DC84" s="1"/>
      <c r="DD84" s="1"/>
      <c r="DE84" s="1"/>
      <c r="DF84" s="1" t="s">
        <v>282</v>
      </c>
      <c r="DG84" s="1"/>
      <c r="DH84" s="1"/>
      <c r="DI84" s="1"/>
      <c r="DJ84" s="1"/>
      <c r="DK84" s="33" t="s">
        <v>282</v>
      </c>
      <c r="DL84" s="33" t="s">
        <v>282</v>
      </c>
      <c r="DM84" s="38" t="s">
        <v>282</v>
      </c>
      <c r="DN84" s="1"/>
      <c r="DO84" s="1"/>
      <c r="DP84" s="1"/>
      <c r="DQ84" s="1"/>
      <c r="DR84" s="1"/>
      <c r="DS84" s="1"/>
      <c r="DT84" s="33"/>
      <c r="DU84" s="1"/>
      <c r="DV84" s="1"/>
      <c r="DW84" s="33" t="s">
        <v>282</v>
      </c>
      <c r="DX84" s="33"/>
      <c r="DY84" s="1"/>
      <c r="EN84" s="2" t="s">
        <v>320</v>
      </c>
      <c r="EO84" s="2" t="s">
        <v>320</v>
      </c>
      <c r="EP84" s="1"/>
      <c r="EQ84" s="1"/>
      <c r="ER84" s="1"/>
      <c r="ES84" s="1"/>
      <c r="ET84" s="1"/>
      <c r="EU84" s="1"/>
      <c r="EV84" s="1" t="s">
        <v>282</v>
      </c>
      <c r="EW84" s="1"/>
      <c r="EX84" s="1"/>
      <c r="EY84" s="1"/>
      <c r="EZ84" s="1"/>
      <c r="FA84" s="38" t="s">
        <v>282</v>
      </c>
      <c r="FB84" s="1"/>
      <c r="FC84" s="135"/>
      <c r="FD84" s="177" t="s">
        <v>320</v>
      </c>
      <c r="FE84" s="33" t="s">
        <v>320</v>
      </c>
      <c r="FF84" s="1"/>
      <c r="FG84" s="1"/>
      <c r="FH84" s="1"/>
      <c r="FI84" s="1"/>
      <c r="FJ84" s="1"/>
      <c r="FK84" s="1"/>
      <c r="FL84" s="1"/>
      <c r="FM84" s="1"/>
      <c r="FN84" s="33" t="s">
        <v>320</v>
      </c>
      <c r="FO84" s="33" t="s">
        <v>320</v>
      </c>
      <c r="FP84" s="33"/>
      <c r="FQ84" s="1"/>
      <c r="FR84" s="33"/>
      <c r="FS84" s="1"/>
      <c r="FT84" s="1"/>
      <c r="FU84" s="1"/>
      <c r="FV84" s="1"/>
      <c r="FW84" s="104" t="s">
        <v>320</v>
      </c>
    </row>
    <row r="85" spans="1:180" ht="12.75" customHeight="1" x14ac:dyDescent="0.25">
      <c r="A85" s="724"/>
      <c r="B85" s="721"/>
      <c r="C85" s="101" t="s">
        <v>719</v>
      </c>
      <c r="D85" s="15"/>
      <c r="E85" s="33"/>
      <c r="F85" s="33"/>
      <c r="G85" s="33"/>
      <c r="H85" s="33"/>
      <c r="I85" s="33"/>
      <c r="J85" s="33"/>
      <c r="K85" s="1"/>
      <c r="L85" s="38" t="s">
        <v>320</v>
      </c>
      <c r="M85" s="38" t="s">
        <v>320</v>
      </c>
      <c r="N85" s="1"/>
      <c r="O85" s="1"/>
      <c r="P85" s="38"/>
      <c r="Q85" s="33" t="s">
        <v>320</v>
      </c>
      <c r="R85" s="33" t="s">
        <v>282</v>
      </c>
      <c r="S85" s="33"/>
      <c r="T85" s="33"/>
      <c r="U85" s="33" t="s">
        <v>320</v>
      </c>
      <c r="V85" s="33" t="s">
        <v>320</v>
      </c>
      <c r="W85" s="33"/>
      <c r="X85" s="1"/>
      <c r="Y85" s="1"/>
      <c r="Z85" s="33" t="s">
        <v>282</v>
      </c>
      <c r="AA85" s="1"/>
      <c r="AB85" s="33"/>
      <c r="AC85" s="1"/>
      <c r="AD85" s="38" t="s">
        <v>320</v>
      </c>
      <c r="AE85" s="38" t="s">
        <v>320</v>
      </c>
      <c r="AF85" s="38" t="s">
        <v>320</v>
      </c>
      <c r="AG85" s="1"/>
      <c r="AH85" s="1"/>
      <c r="AI85" s="33" t="s">
        <v>320</v>
      </c>
      <c r="AJ85" s="1"/>
      <c r="AK85" s="1"/>
      <c r="AL85" s="1"/>
      <c r="AM85" s="33" t="s">
        <v>320</v>
      </c>
      <c r="AN85" s="41" t="s">
        <v>320</v>
      </c>
      <c r="AO85" s="135"/>
      <c r="AP85" s="179"/>
      <c r="AQ85" s="1"/>
      <c r="AR85" s="33" t="s">
        <v>282</v>
      </c>
      <c r="AS85" s="1"/>
      <c r="AT85" s="1"/>
      <c r="AU85" s="1"/>
      <c r="AV85" s="1"/>
      <c r="AW85" s="139"/>
      <c r="AX85" s="10"/>
      <c r="AY85" s="10" t="s">
        <v>320</v>
      </c>
      <c r="AZ85" s="38" t="s">
        <v>282</v>
      </c>
      <c r="BA85" s="33" t="s">
        <v>282</v>
      </c>
      <c r="BB85" s="1"/>
      <c r="BC85" s="1"/>
      <c r="BD85" s="1"/>
      <c r="BE85" s="1"/>
      <c r="BF85" s="1"/>
      <c r="BG85" s="38" t="s">
        <v>282</v>
      </c>
      <c r="BH85" s="1"/>
      <c r="BI85" s="1"/>
      <c r="BJ85" s="33" t="s">
        <v>282</v>
      </c>
      <c r="BK85" s="1"/>
      <c r="BL85" s="33" t="s">
        <v>282</v>
      </c>
      <c r="BM85" s="1"/>
      <c r="BN85" s="1"/>
      <c r="BO85" s="1"/>
      <c r="BP85" s="33" t="s">
        <v>282</v>
      </c>
      <c r="BQ85" s="33"/>
      <c r="BR85" s="33" t="s">
        <v>282</v>
      </c>
      <c r="BS85" s="33" t="s">
        <v>282</v>
      </c>
      <c r="BT85" s="33" t="s">
        <v>282</v>
      </c>
      <c r="BU85" s="33" t="s">
        <v>1197</v>
      </c>
      <c r="BV85" s="33" t="s">
        <v>282</v>
      </c>
      <c r="BW85" s="33"/>
      <c r="BX85" s="108"/>
      <c r="BY85" s="33" t="s">
        <v>282</v>
      </c>
      <c r="BZ85" s="33" t="s">
        <v>282</v>
      </c>
      <c r="CA85" s="33" t="s">
        <v>282</v>
      </c>
      <c r="CB85" s="143" t="s">
        <v>282</v>
      </c>
      <c r="CC85" s="33" t="s">
        <v>282</v>
      </c>
      <c r="CE85" s="33" t="s">
        <v>282</v>
      </c>
      <c r="CF85" s="33" t="s">
        <v>282</v>
      </c>
      <c r="CG85" s="108" t="s">
        <v>282</v>
      </c>
      <c r="CH85" s="33"/>
      <c r="CI85" s="33"/>
      <c r="CJ85" s="33" t="s">
        <v>282</v>
      </c>
      <c r="CK85" s="33" t="s">
        <v>282</v>
      </c>
      <c r="CL85" s="33"/>
      <c r="CM85" s="33"/>
      <c r="CN85" s="33"/>
      <c r="CO85" s="33"/>
      <c r="CP85" s="1"/>
      <c r="CQ85" s="1"/>
      <c r="CR85" s="33" t="s">
        <v>282</v>
      </c>
      <c r="CS85" s="33" t="s">
        <v>282</v>
      </c>
      <c r="CT85" s="110" t="s">
        <v>1629</v>
      </c>
      <c r="CU85" s="33"/>
      <c r="CV85" s="33"/>
      <c r="CW85" s="33"/>
      <c r="CX85" s="41" t="s">
        <v>282</v>
      </c>
      <c r="CY85" s="1"/>
      <c r="CZ85" s="1"/>
      <c r="DA85" s="38"/>
      <c r="DB85" s="1"/>
      <c r="DC85" s="1"/>
      <c r="DD85" s="1"/>
      <c r="DE85" s="1"/>
      <c r="DF85" s="1" t="s">
        <v>282</v>
      </c>
      <c r="DG85" s="1"/>
      <c r="DH85" s="1"/>
      <c r="DI85" s="1"/>
      <c r="DJ85" s="1"/>
      <c r="DK85" s="33" t="s">
        <v>282</v>
      </c>
      <c r="DL85" s="33" t="s">
        <v>282</v>
      </c>
      <c r="DM85" s="38" t="s">
        <v>282</v>
      </c>
      <c r="DN85" s="1"/>
      <c r="DO85" s="1"/>
      <c r="DP85" s="1"/>
      <c r="DQ85" s="1"/>
      <c r="DR85" s="1"/>
      <c r="DS85" s="1"/>
      <c r="DT85" s="33"/>
      <c r="DU85" s="1"/>
      <c r="DV85" s="1"/>
      <c r="DW85" s="33" t="s">
        <v>282</v>
      </c>
      <c r="DX85" s="33"/>
      <c r="DY85" s="1"/>
      <c r="EN85" s="2" t="s">
        <v>320</v>
      </c>
      <c r="EO85" s="2" t="s">
        <v>320</v>
      </c>
      <c r="EP85" s="1"/>
      <c r="EQ85" s="1"/>
      <c r="ER85" s="1"/>
      <c r="ES85" s="1"/>
      <c r="ET85" s="1"/>
      <c r="EU85" s="1"/>
      <c r="EV85" s="1" t="s">
        <v>282</v>
      </c>
      <c r="EW85" s="1"/>
      <c r="EX85" s="1"/>
      <c r="EY85" s="1"/>
      <c r="EZ85" s="1"/>
      <c r="FA85" s="38" t="s">
        <v>282</v>
      </c>
      <c r="FB85" s="1"/>
      <c r="FC85" s="135"/>
      <c r="FD85" s="177" t="s">
        <v>320</v>
      </c>
      <c r="FE85" s="33" t="s">
        <v>320</v>
      </c>
      <c r="FF85" s="1"/>
      <c r="FG85" s="1"/>
      <c r="FH85" s="1"/>
      <c r="FI85" s="1"/>
      <c r="FJ85" s="1"/>
      <c r="FK85" s="1"/>
      <c r="FL85" s="1"/>
      <c r="FM85" s="1"/>
      <c r="FN85" s="33" t="s">
        <v>320</v>
      </c>
      <c r="FO85" s="33" t="s">
        <v>320</v>
      </c>
      <c r="FP85" s="33"/>
      <c r="FQ85" s="1"/>
      <c r="FR85" s="33"/>
      <c r="FS85" s="1"/>
      <c r="FT85" s="1"/>
      <c r="FU85" s="1"/>
      <c r="FV85" s="1"/>
      <c r="FW85" s="104" t="s">
        <v>320</v>
      </c>
    </row>
    <row r="86" spans="1:180" ht="12.75" customHeight="1" x14ac:dyDescent="0.25">
      <c r="A86" s="724"/>
      <c r="B86" s="721"/>
      <c r="C86" s="101" t="s">
        <v>678</v>
      </c>
      <c r="D86" s="149"/>
      <c r="E86" s="33"/>
      <c r="F86" s="33"/>
      <c r="G86" s="33"/>
      <c r="H86" s="33"/>
      <c r="I86" s="33"/>
      <c r="J86" s="33"/>
      <c r="K86" s="38" t="s">
        <v>320</v>
      </c>
      <c r="L86" s="38"/>
      <c r="M86" s="33"/>
      <c r="N86" s="1"/>
      <c r="O86" s="1"/>
      <c r="P86" s="38" t="s">
        <v>320</v>
      </c>
      <c r="Q86" s="33"/>
      <c r="R86" s="33" t="s">
        <v>282</v>
      </c>
      <c r="S86" s="33"/>
      <c r="T86" s="33"/>
      <c r="U86" s="33" t="s">
        <v>320</v>
      </c>
      <c r="V86" s="33" t="s">
        <v>320</v>
      </c>
      <c r="W86" s="10"/>
      <c r="X86" s="1"/>
      <c r="Y86" s="1"/>
      <c r="Z86" s="33" t="s">
        <v>282</v>
      </c>
      <c r="AA86" s="1"/>
      <c r="AB86" s="33"/>
      <c r="AC86" s="1"/>
      <c r="AD86" s="38" t="s">
        <v>320</v>
      </c>
      <c r="AE86" s="38" t="s">
        <v>320</v>
      </c>
      <c r="AF86" s="38" t="s">
        <v>320</v>
      </c>
      <c r="AG86" s="1"/>
      <c r="AH86" s="1"/>
      <c r="AI86" s="33" t="s">
        <v>320</v>
      </c>
      <c r="AJ86" s="1"/>
      <c r="AK86" s="1"/>
      <c r="AL86" s="1"/>
      <c r="AM86" s="33" t="s">
        <v>320</v>
      </c>
      <c r="AN86" s="41" t="s">
        <v>320</v>
      </c>
      <c r="AO86" s="135"/>
      <c r="AP86" s="177" t="s">
        <v>282</v>
      </c>
      <c r="AQ86" s="1"/>
      <c r="AR86" s="1"/>
      <c r="AS86" s="1"/>
      <c r="AT86" s="1"/>
      <c r="AU86" s="1"/>
      <c r="AV86" s="1"/>
      <c r="AW86" s="139"/>
      <c r="AX86" s="10"/>
      <c r="AY86" s="10" t="s">
        <v>320</v>
      </c>
      <c r="AZ86" s="38" t="s">
        <v>282</v>
      </c>
      <c r="BA86" s="33" t="s">
        <v>282</v>
      </c>
      <c r="BB86" s="1"/>
      <c r="BC86" s="1"/>
      <c r="BD86" s="1"/>
      <c r="BE86" s="1"/>
      <c r="BF86" s="1"/>
      <c r="BG86" s="38" t="s">
        <v>282</v>
      </c>
      <c r="BH86" s="1"/>
      <c r="BI86" s="1"/>
      <c r="BJ86" s="33" t="s">
        <v>282</v>
      </c>
      <c r="BK86" s="1"/>
      <c r="BL86" s="33" t="s">
        <v>282</v>
      </c>
      <c r="BM86" s="1"/>
      <c r="BN86" s="1"/>
      <c r="BO86" s="1"/>
      <c r="BP86" s="33" t="s">
        <v>282</v>
      </c>
      <c r="BQ86" s="33"/>
      <c r="BR86" s="33" t="s">
        <v>282</v>
      </c>
      <c r="BS86" s="33" t="s">
        <v>1091</v>
      </c>
      <c r="BT86" s="33" t="s">
        <v>282</v>
      </c>
      <c r="BU86" s="33" t="s">
        <v>282</v>
      </c>
      <c r="BV86" s="33" t="s">
        <v>282</v>
      </c>
      <c r="BW86" s="33"/>
      <c r="BX86" s="108"/>
      <c r="BY86" s="33" t="s">
        <v>282</v>
      </c>
      <c r="BZ86" s="33" t="s">
        <v>282</v>
      </c>
      <c r="CA86" s="33" t="s">
        <v>282</v>
      </c>
      <c r="CB86" s="192" t="s">
        <v>282</v>
      </c>
      <c r="CC86" s="33" t="s">
        <v>282</v>
      </c>
      <c r="CE86" s="33" t="s">
        <v>282</v>
      </c>
      <c r="CF86" s="33" t="s">
        <v>282</v>
      </c>
      <c r="CG86" s="108" t="s">
        <v>282</v>
      </c>
      <c r="CH86" s="33"/>
      <c r="CI86" s="33"/>
      <c r="CJ86" s="33" t="s">
        <v>282</v>
      </c>
      <c r="CK86" s="33" t="s">
        <v>282</v>
      </c>
      <c r="CL86" s="33"/>
      <c r="CM86" s="33"/>
      <c r="CN86" s="33"/>
      <c r="CO86" s="33"/>
      <c r="CP86" s="1"/>
      <c r="CQ86" s="1"/>
      <c r="CR86" s="33" t="s">
        <v>282</v>
      </c>
      <c r="CS86" s="33" t="s">
        <v>282</v>
      </c>
      <c r="CT86" s="110" t="s">
        <v>282</v>
      </c>
      <c r="CU86" s="33"/>
      <c r="CV86" s="33"/>
      <c r="CW86" s="33"/>
      <c r="CX86" s="41" t="s">
        <v>282</v>
      </c>
      <c r="CY86" s="1"/>
      <c r="CZ86" s="1"/>
      <c r="DA86" s="38"/>
      <c r="DB86" s="1"/>
      <c r="DC86" s="1"/>
      <c r="DD86" s="1"/>
      <c r="DE86" s="1"/>
      <c r="DF86" s="1" t="s">
        <v>282</v>
      </c>
      <c r="DG86" s="1"/>
      <c r="DH86" s="1"/>
      <c r="DI86" s="1"/>
      <c r="DJ86" s="1"/>
      <c r="DK86" s="33" t="s">
        <v>282</v>
      </c>
      <c r="DL86" s="33" t="s">
        <v>282</v>
      </c>
      <c r="DM86" s="38" t="s">
        <v>282</v>
      </c>
      <c r="DN86" s="1"/>
      <c r="DO86" s="1"/>
      <c r="DP86" s="1"/>
      <c r="DQ86" s="1"/>
      <c r="DR86" s="1"/>
      <c r="DS86" s="1"/>
      <c r="DT86" s="33"/>
      <c r="DU86" s="1"/>
      <c r="DV86" s="1"/>
      <c r="DW86" s="33" t="s">
        <v>282</v>
      </c>
      <c r="DX86" s="33"/>
      <c r="DY86" s="1"/>
      <c r="EN86" s="2" t="s">
        <v>320</v>
      </c>
      <c r="EO86" s="2" t="s">
        <v>320</v>
      </c>
      <c r="EP86" s="1"/>
      <c r="EQ86" s="1"/>
      <c r="ER86" s="1"/>
      <c r="ES86" s="1"/>
      <c r="ET86" s="1"/>
      <c r="EU86" s="1"/>
      <c r="EV86" s="1" t="s">
        <v>282</v>
      </c>
      <c r="EW86" s="1"/>
      <c r="EX86" s="1"/>
      <c r="EY86" s="1"/>
      <c r="EZ86" s="1"/>
      <c r="FA86" s="38" t="s">
        <v>282</v>
      </c>
      <c r="FB86" s="1"/>
      <c r="FC86" s="135"/>
      <c r="FD86" s="177" t="s">
        <v>320</v>
      </c>
      <c r="FE86" s="33" t="s">
        <v>320</v>
      </c>
      <c r="FF86" s="1"/>
      <c r="FG86" s="1"/>
      <c r="FH86" s="1"/>
      <c r="FI86" s="1"/>
      <c r="FJ86" s="1"/>
      <c r="FK86" s="1"/>
      <c r="FL86" s="1"/>
      <c r="FM86" s="1"/>
      <c r="FN86" s="33" t="s">
        <v>320</v>
      </c>
      <c r="FO86" s="33" t="s">
        <v>320</v>
      </c>
      <c r="FP86" s="33"/>
      <c r="FQ86" s="1"/>
      <c r="FR86" s="33"/>
      <c r="FS86" s="1"/>
      <c r="FT86" s="1"/>
      <c r="FU86" s="1"/>
      <c r="FV86" s="1"/>
      <c r="FW86" s="104" t="s">
        <v>320</v>
      </c>
    </row>
    <row r="87" spans="1:180" ht="13.5" customHeight="1" x14ac:dyDescent="0.25">
      <c r="A87" s="724"/>
      <c r="B87" s="721"/>
      <c r="C87" s="101" t="s">
        <v>679</v>
      </c>
      <c r="D87" s="150"/>
      <c r="E87" s="33"/>
      <c r="F87" s="33"/>
      <c r="G87" s="33"/>
      <c r="H87" s="33"/>
      <c r="I87" s="33"/>
      <c r="J87" s="33"/>
      <c r="K87" s="38" t="s">
        <v>320</v>
      </c>
      <c r="L87" s="38"/>
      <c r="M87" s="33"/>
      <c r="N87" s="1"/>
      <c r="O87" s="1"/>
      <c r="P87" s="38" t="s">
        <v>320</v>
      </c>
      <c r="Q87" s="33"/>
      <c r="R87" s="33" t="s">
        <v>282</v>
      </c>
      <c r="S87" s="33"/>
      <c r="T87" s="33"/>
      <c r="U87" s="33" t="s">
        <v>320</v>
      </c>
      <c r="V87" s="33" t="s">
        <v>320</v>
      </c>
      <c r="W87" s="41"/>
      <c r="X87" s="1"/>
      <c r="Y87" s="1"/>
      <c r="Z87" s="33" t="s">
        <v>282</v>
      </c>
      <c r="AA87" s="1"/>
      <c r="AB87" s="33"/>
      <c r="AC87" s="1"/>
      <c r="AD87" s="38" t="s">
        <v>320</v>
      </c>
      <c r="AE87" s="38" t="s">
        <v>320</v>
      </c>
      <c r="AF87" s="38" t="s">
        <v>320</v>
      </c>
      <c r="AG87" s="1"/>
      <c r="AH87" s="1"/>
      <c r="AI87" s="33" t="s">
        <v>320</v>
      </c>
      <c r="AJ87" s="1"/>
      <c r="AK87" s="1"/>
      <c r="AL87" s="1"/>
      <c r="AM87" s="33" t="s">
        <v>320</v>
      </c>
      <c r="AN87" s="41" t="s">
        <v>320</v>
      </c>
      <c r="AO87" s="135"/>
      <c r="AP87" s="177" t="s">
        <v>282</v>
      </c>
      <c r="AQ87" s="1"/>
      <c r="AR87" s="1"/>
      <c r="AS87" s="1"/>
      <c r="AT87" s="1"/>
      <c r="AU87" s="1"/>
      <c r="AV87" s="1"/>
      <c r="AW87" s="139"/>
      <c r="AX87" s="10"/>
      <c r="AY87" s="10" t="s">
        <v>320</v>
      </c>
      <c r="AZ87" s="38" t="s">
        <v>282</v>
      </c>
      <c r="BA87" s="33" t="s">
        <v>282</v>
      </c>
      <c r="BB87" s="1"/>
      <c r="BC87" s="1"/>
      <c r="BD87" s="1"/>
      <c r="BE87" s="1"/>
      <c r="BF87" s="1"/>
      <c r="BG87" s="38" t="s">
        <v>282</v>
      </c>
      <c r="BH87" s="1"/>
      <c r="BI87" s="1"/>
      <c r="BJ87" s="33" t="s">
        <v>282</v>
      </c>
      <c r="BK87" s="1"/>
      <c r="BL87" s="33" t="s">
        <v>282</v>
      </c>
      <c r="BM87" s="1"/>
      <c r="BN87" s="1"/>
      <c r="BO87" s="1"/>
      <c r="BP87" s="33" t="s">
        <v>282</v>
      </c>
      <c r="BQ87" s="33"/>
      <c r="BR87" s="33" t="s">
        <v>282</v>
      </c>
      <c r="BS87" s="33" t="s">
        <v>282</v>
      </c>
      <c r="BT87" s="33" t="s">
        <v>282</v>
      </c>
      <c r="BU87" s="33" t="s">
        <v>282</v>
      </c>
      <c r="BV87" s="33" t="s">
        <v>282</v>
      </c>
      <c r="BW87" s="33"/>
      <c r="BX87" s="108"/>
      <c r="BY87" s="33" t="s">
        <v>282</v>
      </c>
      <c r="BZ87" s="33" t="s">
        <v>282</v>
      </c>
      <c r="CA87" s="33" t="s">
        <v>282</v>
      </c>
      <c r="CB87" s="192" t="s">
        <v>282</v>
      </c>
      <c r="CC87" s="33" t="s">
        <v>282</v>
      </c>
      <c r="CE87" s="33" t="s">
        <v>282</v>
      </c>
      <c r="CF87" s="33" t="s">
        <v>282</v>
      </c>
      <c r="CG87" s="108" t="s">
        <v>282</v>
      </c>
      <c r="CH87" s="33"/>
      <c r="CI87" s="33"/>
      <c r="CJ87" s="33" t="s">
        <v>282</v>
      </c>
      <c r="CK87" s="33" t="s">
        <v>282</v>
      </c>
      <c r="CL87" s="33"/>
      <c r="CM87" s="33"/>
      <c r="CN87" s="33"/>
      <c r="CO87" s="33"/>
      <c r="CP87" s="1"/>
      <c r="CQ87" s="1"/>
      <c r="CR87" s="33" t="s">
        <v>282</v>
      </c>
      <c r="CS87" s="33" t="s">
        <v>282</v>
      </c>
      <c r="CT87" s="110" t="s">
        <v>282</v>
      </c>
      <c r="CU87" s="33"/>
      <c r="CV87" s="33"/>
      <c r="CW87" s="33"/>
      <c r="CX87" s="41" t="s">
        <v>282</v>
      </c>
      <c r="CY87" s="1"/>
      <c r="CZ87" s="1"/>
      <c r="DA87" s="38"/>
      <c r="DB87" s="1"/>
      <c r="DC87" s="1"/>
      <c r="DD87" s="1"/>
      <c r="DE87" s="1"/>
      <c r="DF87" s="1" t="s">
        <v>282</v>
      </c>
      <c r="DG87" s="1"/>
      <c r="DH87" s="1"/>
      <c r="DI87" s="1"/>
      <c r="DJ87" s="1"/>
      <c r="DK87" s="33" t="s">
        <v>282</v>
      </c>
      <c r="DL87" s="33" t="s">
        <v>282</v>
      </c>
      <c r="DM87" s="38" t="s">
        <v>282</v>
      </c>
      <c r="DN87" s="1"/>
      <c r="DO87" s="1"/>
      <c r="DP87" s="1"/>
      <c r="DQ87" s="1"/>
      <c r="DR87" s="1"/>
      <c r="DS87" s="1"/>
      <c r="DT87" s="33"/>
      <c r="DU87" s="1"/>
      <c r="DV87" s="1"/>
      <c r="DW87" s="33" t="s">
        <v>282</v>
      </c>
      <c r="DX87" s="33"/>
      <c r="DY87" s="1"/>
      <c r="EN87" s="2" t="s">
        <v>320</v>
      </c>
      <c r="EO87" s="2" t="s">
        <v>320</v>
      </c>
      <c r="EP87" s="1"/>
      <c r="EQ87" s="1"/>
      <c r="ER87" s="1"/>
      <c r="ES87" s="1"/>
      <c r="ET87" s="1"/>
      <c r="EU87" s="1"/>
      <c r="EV87" s="1" t="s">
        <v>282</v>
      </c>
      <c r="EW87" s="1"/>
      <c r="EX87" s="1"/>
      <c r="EY87" s="1"/>
      <c r="EZ87" s="1"/>
      <c r="FA87" s="38" t="s">
        <v>282</v>
      </c>
      <c r="FB87" s="1"/>
      <c r="FC87" s="135"/>
      <c r="FD87" s="177" t="s">
        <v>320</v>
      </c>
      <c r="FE87" s="33" t="s">
        <v>320</v>
      </c>
      <c r="FF87" s="1"/>
      <c r="FG87" s="1"/>
      <c r="FH87" s="1"/>
      <c r="FI87" s="1"/>
      <c r="FJ87" s="1"/>
      <c r="FK87" s="1"/>
      <c r="FL87" s="1"/>
      <c r="FM87" s="1"/>
      <c r="FN87" s="33" t="s">
        <v>320</v>
      </c>
      <c r="FO87" s="33" t="s">
        <v>320</v>
      </c>
      <c r="FP87" s="33"/>
      <c r="FQ87" s="1"/>
      <c r="FR87" s="33"/>
      <c r="FS87" s="1"/>
      <c r="FT87" s="1"/>
      <c r="FU87" s="1"/>
      <c r="FV87" s="1"/>
      <c r="FW87" s="104" t="s">
        <v>320</v>
      </c>
    </row>
    <row r="88" spans="1:180" ht="12.75" customHeight="1" x14ac:dyDescent="0.25">
      <c r="A88" s="724"/>
      <c r="B88" s="721"/>
      <c r="C88" s="101" t="s">
        <v>681</v>
      </c>
      <c r="D88" s="149"/>
      <c r="E88" s="33"/>
      <c r="F88" s="33"/>
      <c r="G88" s="33"/>
      <c r="H88" s="33"/>
      <c r="I88" s="33"/>
      <c r="J88" s="33"/>
      <c r="K88" s="38" t="s">
        <v>320</v>
      </c>
      <c r="L88" s="38"/>
      <c r="M88" s="33"/>
      <c r="N88" s="1"/>
      <c r="O88" s="1"/>
      <c r="P88" s="38" t="s">
        <v>320</v>
      </c>
      <c r="Q88" s="33"/>
      <c r="R88" s="33" t="s">
        <v>282</v>
      </c>
      <c r="S88" s="33"/>
      <c r="T88" s="33"/>
      <c r="U88" s="33" t="s">
        <v>320</v>
      </c>
      <c r="V88" s="33" t="s">
        <v>320</v>
      </c>
      <c r="W88" s="10"/>
      <c r="X88" s="1"/>
      <c r="Y88" s="1"/>
      <c r="Z88" s="33" t="s">
        <v>282</v>
      </c>
      <c r="AA88" s="1"/>
      <c r="AB88" s="33"/>
      <c r="AC88" s="1"/>
      <c r="AD88" s="38" t="s">
        <v>320</v>
      </c>
      <c r="AE88" s="38" t="s">
        <v>320</v>
      </c>
      <c r="AF88" s="38" t="s">
        <v>320</v>
      </c>
      <c r="AG88" s="1"/>
      <c r="AH88" s="1"/>
      <c r="AI88" s="33" t="s">
        <v>320</v>
      </c>
      <c r="AJ88" s="1"/>
      <c r="AK88" s="1"/>
      <c r="AL88" s="1"/>
      <c r="AM88" s="33" t="s">
        <v>320</v>
      </c>
      <c r="AN88" s="41" t="s">
        <v>320</v>
      </c>
      <c r="AO88" s="135"/>
      <c r="AP88" s="177" t="s">
        <v>282</v>
      </c>
      <c r="AQ88" s="1"/>
      <c r="AR88" s="1"/>
      <c r="AS88" s="1"/>
      <c r="AT88" s="1"/>
      <c r="AU88" s="1"/>
      <c r="AV88" s="1"/>
      <c r="AW88" s="139"/>
      <c r="AX88" s="10"/>
      <c r="AY88" s="10" t="s">
        <v>320</v>
      </c>
      <c r="AZ88" s="38" t="s">
        <v>282</v>
      </c>
      <c r="BA88" s="33" t="s">
        <v>282</v>
      </c>
      <c r="BB88" s="1"/>
      <c r="BC88" s="1"/>
      <c r="BD88" s="1"/>
      <c r="BE88" s="1"/>
      <c r="BF88" s="1"/>
      <c r="BG88" s="38" t="s">
        <v>282</v>
      </c>
      <c r="BH88" s="1"/>
      <c r="BI88" s="1"/>
      <c r="BJ88" s="33" t="s">
        <v>282</v>
      </c>
      <c r="BK88" s="1"/>
      <c r="BL88" s="33" t="s">
        <v>282</v>
      </c>
      <c r="BM88" s="1"/>
      <c r="BN88" s="1"/>
      <c r="BO88" s="1"/>
      <c r="BP88" s="33" t="s">
        <v>282</v>
      </c>
      <c r="BQ88" s="33"/>
      <c r="BR88" s="33" t="s">
        <v>282</v>
      </c>
      <c r="BS88" s="33" t="s">
        <v>282</v>
      </c>
      <c r="BT88" s="33" t="s">
        <v>282</v>
      </c>
      <c r="BU88" s="33" t="s">
        <v>282</v>
      </c>
      <c r="BV88" s="33" t="s">
        <v>282</v>
      </c>
      <c r="BW88" s="33"/>
      <c r="BX88" s="108"/>
      <c r="BY88" s="33" t="s">
        <v>282</v>
      </c>
      <c r="BZ88" s="33" t="s">
        <v>282</v>
      </c>
      <c r="CA88" s="33" t="s">
        <v>282</v>
      </c>
      <c r="CB88" s="192" t="s">
        <v>282</v>
      </c>
      <c r="CC88" s="33" t="s">
        <v>282</v>
      </c>
      <c r="CE88" s="33" t="s">
        <v>282</v>
      </c>
      <c r="CF88" s="33" t="s">
        <v>282</v>
      </c>
      <c r="CG88" s="108" t="s">
        <v>282</v>
      </c>
      <c r="CH88" s="33"/>
      <c r="CI88" s="33"/>
      <c r="CJ88" s="33" t="s">
        <v>282</v>
      </c>
      <c r="CK88" s="33" t="s">
        <v>282</v>
      </c>
      <c r="CL88" s="33"/>
      <c r="CM88" s="33"/>
      <c r="CN88" s="33"/>
      <c r="CO88" s="33"/>
      <c r="CP88" s="1"/>
      <c r="CQ88" s="1"/>
      <c r="CR88" s="33" t="s">
        <v>282</v>
      </c>
      <c r="CS88" s="33" t="s">
        <v>282</v>
      </c>
      <c r="CT88" s="110" t="s">
        <v>282</v>
      </c>
      <c r="CU88" s="33"/>
      <c r="CV88" s="33"/>
      <c r="CW88" s="33"/>
      <c r="CX88" s="41" t="s">
        <v>282</v>
      </c>
      <c r="CY88" s="1"/>
      <c r="CZ88" s="1"/>
      <c r="DA88" s="38"/>
      <c r="DB88" s="1"/>
      <c r="DC88" s="1"/>
      <c r="DD88" s="1"/>
      <c r="DE88" s="1"/>
      <c r="DF88" s="1" t="s">
        <v>282</v>
      </c>
      <c r="DG88" s="1"/>
      <c r="DH88" s="1"/>
      <c r="DI88" s="1"/>
      <c r="DJ88" s="1"/>
      <c r="DK88" s="33" t="s">
        <v>282</v>
      </c>
      <c r="DL88" s="33" t="s">
        <v>282</v>
      </c>
      <c r="DM88" s="38" t="s">
        <v>282</v>
      </c>
      <c r="DN88" s="1"/>
      <c r="DO88" s="1"/>
      <c r="DP88" s="1"/>
      <c r="DQ88" s="1"/>
      <c r="DR88" s="1"/>
      <c r="DS88" s="1"/>
      <c r="DT88" s="33"/>
      <c r="DU88" s="1"/>
      <c r="DV88" s="1"/>
      <c r="DW88" s="33" t="s">
        <v>282</v>
      </c>
      <c r="DX88" s="33"/>
      <c r="DY88" s="1"/>
      <c r="EN88" s="2" t="s">
        <v>320</v>
      </c>
      <c r="EO88" s="2" t="s">
        <v>320</v>
      </c>
      <c r="EP88" s="1"/>
      <c r="EQ88" s="1"/>
      <c r="ER88" s="1"/>
      <c r="ES88" s="1"/>
      <c r="ET88" s="1"/>
      <c r="EU88" s="1"/>
      <c r="EV88" s="1" t="s">
        <v>282</v>
      </c>
      <c r="EW88" s="1"/>
      <c r="EX88" s="1"/>
      <c r="EY88" s="1"/>
      <c r="EZ88" s="1"/>
      <c r="FA88" s="38" t="s">
        <v>282</v>
      </c>
      <c r="FB88" s="1"/>
      <c r="FC88" s="135"/>
      <c r="FD88" s="177" t="s">
        <v>320</v>
      </c>
      <c r="FE88" s="33" t="s">
        <v>320</v>
      </c>
      <c r="FF88" s="1"/>
      <c r="FG88" s="1"/>
      <c r="FH88" s="1"/>
      <c r="FI88" s="1"/>
      <c r="FJ88" s="1"/>
      <c r="FK88" s="1"/>
      <c r="FL88" s="1"/>
      <c r="FM88" s="1"/>
      <c r="FN88" s="33" t="s">
        <v>320</v>
      </c>
      <c r="FO88" s="33" t="s">
        <v>320</v>
      </c>
      <c r="FP88" s="33"/>
      <c r="FQ88" s="1"/>
      <c r="FR88" s="33"/>
      <c r="FS88" s="1"/>
      <c r="FT88" s="1"/>
      <c r="FU88" s="1"/>
      <c r="FV88" s="1"/>
      <c r="FW88" s="104" t="s">
        <v>320</v>
      </c>
    </row>
    <row r="89" spans="1:180" ht="12.75" customHeight="1" x14ac:dyDescent="0.25">
      <c r="A89" s="724"/>
      <c r="B89" s="721"/>
      <c r="C89" s="101" t="s">
        <v>720</v>
      </c>
      <c r="D89" s="149"/>
      <c r="E89" s="33"/>
      <c r="F89" s="33"/>
      <c r="G89" s="33"/>
      <c r="H89" s="33"/>
      <c r="I89" s="33"/>
      <c r="J89" s="33"/>
      <c r="K89" s="38" t="s">
        <v>320</v>
      </c>
      <c r="L89" s="38"/>
      <c r="M89" s="33"/>
      <c r="N89" s="1"/>
      <c r="O89" s="1"/>
      <c r="P89" s="38" t="s">
        <v>320</v>
      </c>
      <c r="Q89" s="38"/>
      <c r="R89" s="33" t="s">
        <v>282</v>
      </c>
      <c r="S89" s="38"/>
      <c r="T89" s="33"/>
      <c r="U89" s="33" t="s">
        <v>320</v>
      </c>
      <c r="V89" s="33" t="s">
        <v>320</v>
      </c>
      <c r="W89" s="10"/>
      <c r="X89" s="1"/>
      <c r="Y89" s="1"/>
      <c r="Z89" s="33" t="s">
        <v>282</v>
      </c>
      <c r="AA89" s="1"/>
      <c r="AB89" s="33"/>
      <c r="AC89" s="1"/>
      <c r="AD89" s="38" t="s">
        <v>320</v>
      </c>
      <c r="AE89" s="38" t="s">
        <v>320</v>
      </c>
      <c r="AF89" s="38" t="s">
        <v>320</v>
      </c>
      <c r="AG89" s="1"/>
      <c r="AH89" s="1"/>
      <c r="AI89" s="33" t="s">
        <v>320</v>
      </c>
      <c r="AJ89" s="1"/>
      <c r="AK89" s="1"/>
      <c r="AL89" s="1"/>
      <c r="AM89" s="33" t="s">
        <v>320</v>
      </c>
      <c r="AN89" s="41" t="s">
        <v>320</v>
      </c>
      <c r="AO89" s="135"/>
      <c r="AP89" s="177" t="s">
        <v>282</v>
      </c>
      <c r="AQ89" s="1"/>
      <c r="AR89" s="1"/>
      <c r="AS89" s="1"/>
      <c r="AT89" s="1"/>
      <c r="AU89" s="1"/>
      <c r="AV89" s="1"/>
      <c r="AW89" s="139"/>
      <c r="AX89" s="10"/>
      <c r="AY89" s="10" t="s">
        <v>320</v>
      </c>
      <c r="AZ89" s="38" t="s">
        <v>282</v>
      </c>
      <c r="BA89" s="33" t="s">
        <v>282</v>
      </c>
      <c r="BB89" s="1"/>
      <c r="BC89" s="1"/>
      <c r="BD89" s="1"/>
      <c r="BE89" s="1"/>
      <c r="BF89" s="1"/>
      <c r="BG89" s="38" t="s">
        <v>282</v>
      </c>
      <c r="BH89" s="1"/>
      <c r="BI89" s="1"/>
      <c r="BJ89" s="33" t="s">
        <v>282</v>
      </c>
      <c r="BK89" s="1"/>
      <c r="BL89" s="33" t="s">
        <v>282</v>
      </c>
      <c r="BM89" s="1"/>
      <c r="BN89" s="1"/>
      <c r="BO89" s="1"/>
      <c r="BP89" s="33" t="s">
        <v>282</v>
      </c>
      <c r="BQ89" s="33"/>
      <c r="BR89" s="33" t="s">
        <v>282</v>
      </c>
      <c r="BS89" s="33" t="s">
        <v>282</v>
      </c>
      <c r="BT89" s="33" t="s">
        <v>282</v>
      </c>
      <c r="BU89" s="33" t="s">
        <v>282</v>
      </c>
      <c r="BV89" s="33" t="s">
        <v>282</v>
      </c>
      <c r="BW89" s="33"/>
      <c r="BX89" s="108"/>
      <c r="BY89" s="33" t="s">
        <v>282</v>
      </c>
      <c r="BZ89" s="33" t="s">
        <v>282</v>
      </c>
      <c r="CA89" s="33" t="s">
        <v>282</v>
      </c>
      <c r="CB89" s="192" t="s">
        <v>282</v>
      </c>
      <c r="CC89" s="33" t="s">
        <v>282</v>
      </c>
      <c r="CE89" s="33" t="s">
        <v>282</v>
      </c>
      <c r="CF89" s="33" t="s">
        <v>282</v>
      </c>
      <c r="CG89" s="108" t="s">
        <v>282</v>
      </c>
      <c r="CH89" s="33"/>
      <c r="CI89" s="33"/>
      <c r="CJ89" s="33" t="s">
        <v>282</v>
      </c>
      <c r="CK89" s="33" t="s">
        <v>282</v>
      </c>
      <c r="CL89" s="33"/>
      <c r="CM89" s="33"/>
      <c r="CN89" s="33"/>
      <c r="CO89" s="33"/>
      <c r="CP89" s="1"/>
      <c r="CQ89" s="1"/>
      <c r="CR89" s="33" t="s">
        <v>282</v>
      </c>
      <c r="CS89" s="33" t="s">
        <v>282</v>
      </c>
      <c r="CT89" s="110" t="s">
        <v>282</v>
      </c>
      <c r="CU89" s="33"/>
      <c r="CV89" s="33"/>
      <c r="CW89" s="33"/>
      <c r="CX89" s="41" t="s">
        <v>282</v>
      </c>
      <c r="CY89" s="1"/>
      <c r="CZ89" s="1"/>
      <c r="DA89" s="38"/>
      <c r="DB89" s="1"/>
      <c r="DC89" s="1"/>
      <c r="DD89" s="1"/>
      <c r="DE89" s="1"/>
      <c r="DF89" s="1" t="s">
        <v>282</v>
      </c>
      <c r="DG89" s="1"/>
      <c r="DH89" s="1"/>
      <c r="DI89" s="1"/>
      <c r="DJ89" s="1"/>
      <c r="DK89" s="33" t="s">
        <v>282</v>
      </c>
      <c r="DL89" s="33" t="s">
        <v>282</v>
      </c>
      <c r="DM89" s="38" t="s">
        <v>282</v>
      </c>
      <c r="DN89" s="1"/>
      <c r="DO89" s="1"/>
      <c r="DP89" s="1"/>
      <c r="DQ89" s="1"/>
      <c r="DR89" s="1"/>
      <c r="DS89" s="1"/>
      <c r="DT89" s="33"/>
      <c r="DU89" s="1"/>
      <c r="DV89" s="1"/>
      <c r="DW89" s="33" t="s">
        <v>282</v>
      </c>
      <c r="DX89" s="33"/>
      <c r="DY89" s="1"/>
      <c r="EN89" s="2"/>
      <c r="EO89" s="2" t="s">
        <v>320</v>
      </c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33"/>
      <c r="FB89" s="1"/>
      <c r="FC89" s="135"/>
      <c r="FD89" s="177"/>
      <c r="FE89" s="33" t="s">
        <v>320</v>
      </c>
      <c r="FF89" s="1"/>
      <c r="FG89" s="1"/>
      <c r="FH89" s="1"/>
      <c r="FI89" s="1"/>
      <c r="FJ89" s="1"/>
      <c r="FK89" s="1"/>
      <c r="FL89" s="1"/>
      <c r="FM89" s="1"/>
      <c r="FN89" s="33"/>
      <c r="FO89" s="33" t="s">
        <v>320</v>
      </c>
      <c r="FP89" s="33"/>
      <c r="FQ89" s="1"/>
      <c r="FR89" s="33"/>
      <c r="FS89" s="1"/>
      <c r="FT89" s="1"/>
      <c r="FU89" s="1"/>
      <c r="FV89" s="1"/>
      <c r="FW89" s="104"/>
    </row>
    <row r="90" spans="1:180" ht="12.75" customHeight="1" x14ac:dyDescent="0.25">
      <c r="A90" s="724"/>
      <c r="B90" s="721"/>
      <c r="C90" s="101" t="s">
        <v>684</v>
      </c>
      <c r="D90" s="149"/>
      <c r="E90" s="33"/>
      <c r="F90" s="33"/>
      <c r="G90" s="33"/>
      <c r="H90" s="33"/>
      <c r="I90" s="33"/>
      <c r="J90" s="33"/>
      <c r="K90" s="38" t="s">
        <v>320</v>
      </c>
      <c r="L90" s="38"/>
      <c r="M90" s="33"/>
      <c r="N90" s="1"/>
      <c r="O90" s="1"/>
      <c r="P90" s="38" t="s">
        <v>320</v>
      </c>
      <c r="Q90" s="33"/>
      <c r="R90" s="33" t="s">
        <v>282</v>
      </c>
      <c r="S90" s="33"/>
      <c r="T90" s="33"/>
      <c r="U90" s="33" t="s">
        <v>320</v>
      </c>
      <c r="V90" s="33" t="s">
        <v>320</v>
      </c>
      <c r="W90" s="10"/>
      <c r="X90" s="1"/>
      <c r="Y90" s="1"/>
      <c r="Z90" s="33" t="s">
        <v>282</v>
      </c>
      <c r="AA90" s="1"/>
      <c r="AB90" s="33"/>
      <c r="AC90" s="1"/>
      <c r="AD90" s="38" t="s">
        <v>320</v>
      </c>
      <c r="AE90" s="38" t="s">
        <v>320</v>
      </c>
      <c r="AF90" s="38" t="s">
        <v>320</v>
      </c>
      <c r="AG90" s="1"/>
      <c r="AH90" s="1"/>
      <c r="AI90" s="33" t="s">
        <v>320</v>
      </c>
      <c r="AJ90" s="1"/>
      <c r="AK90" s="1"/>
      <c r="AL90" s="1"/>
      <c r="AM90" s="33" t="s">
        <v>320</v>
      </c>
      <c r="AN90" s="41" t="s">
        <v>320</v>
      </c>
      <c r="AO90" s="135"/>
      <c r="AP90" s="177" t="s">
        <v>282</v>
      </c>
      <c r="AQ90" s="1"/>
      <c r="AR90" s="1"/>
      <c r="AS90" s="1"/>
      <c r="AT90" s="1"/>
      <c r="AU90" s="1"/>
      <c r="AV90" s="1"/>
      <c r="AW90" s="139"/>
      <c r="AX90" s="10"/>
      <c r="AY90" s="10" t="s">
        <v>320</v>
      </c>
      <c r="AZ90" s="38" t="s">
        <v>282</v>
      </c>
      <c r="BA90" s="33" t="s">
        <v>282</v>
      </c>
      <c r="BB90" s="1"/>
      <c r="BC90" s="1"/>
      <c r="BD90" s="1"/>
      <c r="BE90" s="1"/>
      <c r="BF90" s="1"/>
      <c r="BG90" s="38" t="s">
        <v>282</v>
      </c>
      <c r="BH90" s="1"/>
      <c r="BI90" s="1"/>
      <c r="BJ90" s="33" t="s">
        <v>282</v>
      </c>
      <c r="BK90" s="1"/>
      <c r="BL90" s="33" t="s">
        <v>282</v>
      </c>
      <c r="BM90" s="1"/>
      <c r="BN90" s="1"/>
      <c r="BO90" s="1"/>
      <c r="BP90" s="33" t="s">
        <v>282</v>
      </c>
      <c r="BQ90" s="33"/>
      <c r="BR90" s="33" t="s">
        <v>282</v>
      </c>
      <c r="BS90" s="33" t="s">
        <v>282</v>
      </c>
      <c r="BT90" s="33" t="s">
        <v>282</v>
      </c>
      <c r="BU90" s="33" t="s">
        <v>282</v>
      </c>
      <c r="BV90" s="33" t="s">
        <v>282</v>
      </c>
      <c r="BW90" s="33"/>
      <c r="BX90" s="108"/>
      <c r="BY90" s="33" t="s">
        <v>282</v>
      </c>
      <c r="BZ90" s="33" t="s">
        <v>282</v>
      </c>
      <c r="CA90" s="33" t="s">
        <v>282</v>
      </c>
      <c r="CB90" s="192" t="s">
        <v>282</v>
      </c>
      <c r="CC90" s="33" t="s">
        <v>282</v>
      </c>
      <c r="CE90" s="33" t="s">
        <v>282</v>
      </c>
      <c r="CF90" s="33" t="s">
        <v>282</v>
      </c>
      <c r="CG90" s="108" t="s">
        <v>282</v>
      </c>
      <c r="CH90" s="33"/>
      <c r="CI90" s="33"/>
      <c r="CJ90" s="33" t="s">
        <v>282</v>
      </c>
      <c r="CK90" s="33" t="s">
        <v>282</v>
      </c>
      <c r="CL90" s="33"/>
      <c r="CM90" s="33"/>
      <c r="CN90" s="33"/>
      <c r="CO90" s="33"/>
      <c r="CP90" s="1"/>
      <c r="CQ90" s="1"/>
      <c r="CR90" s="33" t="s">
        <v>282</v>
      </c>
      <c r="CS90" s="33" t="s">
        <v>282</v>
      </c>
      <c r="CT90" s="110" t="s">
        <v>282</v>
      </c>
      <c r="CU90" s="33"/>
      <c r="CV90" s="33"/>
      <c r="CW90" s="33"/>
      <c r="CX90" s="41" t="s">
        <v>282</v>
      </c>
      <c r="CY90" s="1"/>
      <c r="CZ90" s="1"/>
      <c r="DA90" s="38"/>
      <c r="DB90" s="1"/>
      <c r="DC90" s="1"/>
      <c r="DD90" s="1"/>
      <c r="DE90" s="1"/>
      <c r="DF90" s="1" t="s">
        <v>282</v>
      </c>
      <c r="DG90" s="1"/>
      <c r="DH90" s="1"/>
      <c r="DI90" s="1"/>
      <c r="DJ90" s="1"/>
      <c r="DK90" s="33" t="s">
        <v>282</v>
      </c>
      <c r="DL90" s="33" t="s">
        <v>282</v>
      </c>
      <c r="DM90" s="38" t="s">
        <v>282</v>
      </c>
      <c r="DN90" s="1"/>
      <c r="DO90" s="1"/>
      <c r="DP90" s="1"/>
      <c r="DQ90" s="1"/>
      <c r="DR90" s="1"/>
      <c r="DS90" s="1"/>
      <c r="DT90" s="33"/>
      <c r="DU90" s="1"/>
      <c r="DV90" s="1"/>
      <c r="DW90" s="33" t="s">
        <v>282</v>
      </c>
      <c r="DX90" s="33"/>
      <c r="DY90" s="1"/>
      <c r="EN90" s="2" t="s">
        <v>320</v>
      </c>
      <c r="EO90" s="2" t="s">
        <v>320</v>
      </c>
      <c r="EP90" s="1"/>
      <c r="EQ90" s="1"/>
      <c r="ER90" s="1"/>
      <c r="ES90" s="1"/>
      <c r="ET90" s="1"/>
      <c r="EU90" s="1"/>
      <c r="EV90" s="1" t="s">
        <v>282</v>
      </c>
      <c r="EW90" s="1"/>
      <c r="EX90" s="1"/>
      <c r="EY90" s="1"/>
      <c r="EZ90" s="1"/>
      <c r="FA90" s="38" t="s">
        <v>282</v>
      </c>
      <c r="FB90" s="1"/>
      <c r="FC90" s="135"/>
      <c r="FD90" s="177" t="s">
        <v>320</v>
      </c>
      <c r="FE90" s="33" t="s">
        <v>320</v>
      </c>
      <c r="FF90" s="1"/>
      <c r="FG90" s="1"/>
      <c r="FH90" s="1"/>
      <c r="FI90" s="1"/>
      <c r="FJ90" s="1"/>
      <c r="FK90" s="1"/>
      <c r="FL90" s="1"/>
      <c r="FM90" s="1"/>
      <c r="FN90" s="33" t="s">
        <v>320</v>
      </c>
      <c r="FO90" s="33" t="s">
        <v>320</v>
      </c>
      <c r="FP90" s="33"/>
      <c r="FQ90" s="1"/>
      <c r="FR90" s="33"/>
      <c r="FS90" s="1"/>
      <c r="FT90" s="1"/>
      <c r="FU90" s="1"/>
      <c r="FV90" s="1"/>
      <c r="FW90" s="104" t="s">
        <v>320</v>
      </c>
    </row>
    <row r="91" spans="1:180" ht="12.75" customHeight="1" x14ac:dyDescent="0.25">
      <c r="A91" s="724"/>
      <c r="B91" s="721"/>
      <c r="C91" s="101" t="s">
        <v>685</v>
      </c>
      <c r="D91" s="149"/>
      <c r="E91" s="33"/>
      <c r="F91" s="33"/>
      <c r="G91" s="33"/>
      <c r="H91" s="33"/>
      <c r="I91" s="33"/>
      <c r="J91" s="33"/>
      <c r="K91" s="38" t="s">
        <v>320</v>
      </c>
      <c r="L91" s="38"/>
      <c r="M91" s="33"/>
      <c r="N91" s="1"/>
      <c r="O91" s="1"/>
      <c r="P91" s="38" t="s">
        <v>320</v>
      </c>
      <c r="Q91" s="33"/>
      <c r="R91" s="33" t="s">
        <v>282</v>
      </c>
      <c r="S91" s="33"/>
      <c r="T91" s="33"/>
      <c r="U91" s="33" t="s">
        <v>320</v>
      </c>
      <c r="V91" s="33" t="s">
        <v>320</v>
      </c>
      <c r="W91" s="10"/>
      <c r="X91" s="1"/>
      <c r="Y91" s="1"/>
      <c r="Z91" s="33" t="s">
        <v>282</v>
      </c>
      <c r="AA91" s="1"/>
      <c r="AB91" s="33"/>
      <c r="AC91" s="1"/>
      <c r="AD91" s="38" t="s">
        <v>320</v>
      </c>
      <c r="AE91" s="38" t="s">
        <v>320</v>
      </c>
      <c r="AF91" s="38" t="s">
        <v>320</v>
      </c>
      <c r="AG91" s="1"/>
      <c r="AH91" s="1"/>
      <c r="AI91" s="33" t="s">
        <v>320</v>
      </c>
      <c r="AJ91" s="1"/>
      <c r="AK91" s="1"/>
      <c r="AL91" s="1"/>
      <c r="AM91" s="33" t="s">
        <v>320</v>
      </c>
      <c r="AN91" s="41" t="s">
        <v>320</v>
      </c>
      <c r="AO91" s="135"/>
      <c r="AP91" s="177" t="s">
        <v>282</v>
      </c>
      <c r="AQ91" s="1"/>
      <c r="AR91" s="1"/>
      <c r="AS91" s="1"/>
      <c r="AT91" s="1"/>
      <c r="AU91" s="1"/>
      <c r="AV91" s="1"/>
      <c r="AW91" s="139"/>
      <c r="AX91" s="10"/>
      <c r="AY91" s="10" t="s">
        <v>320</v>
      </c>
      <c r="AZ91" s="38" t="s">
        <v>282</v>
      </c>
      <c r="BA91" s="33" t="s">
        <v>282</v>
      </c>
      <c r="BB91" s="1"/>
      <c r="BC91" s="1"/>
      <c r="BD91" s="1"/>
      <c r="BE91" s="1"/>
      <c r="BF91" s="1"/>
      <c r="BG91" s="38" t="s">
        <v>282</v>
      </c>
      <c r="BH91" s="1"/>
      <c r="BI91" s="1"/>
      <c r="BJ91" s="33" t="s">
        <v>282</v>
      </c>
      <c r="BK91" s="1"/>
      <c r="BL91" s="33" t="s">
        <v>282</v>
      </c>
      <c r="BM91" s="1"/>
      <c r="BN91" s="1"/>
      <c r="BO91" s="1"/>
      <c r="BP91" s="33" t="s">
        <v>282</v>
      </c>
      <c r="BQ91" s="33"/>
      <c r="BR91" s="33" t="s">
        <v>282</v>
      </c>
      <c r="BS91" s="33" t="s">
        <v>282</v>
      </c>
      <c r="BT91" s="33" t="s">
        <v>282</v>
      </c>
      <c r="BU91" s="33" t="s">
        <v>282</v>
      </c>
      <c r="BV91" s="33" t="s">
        <v>282</v>
      </c>
      <c r="BW91" s="33"/>
      <c r="BX91" s="108"/>
      <c r="BY91" s="33" t="s">
        <v>1197</v>
      </c>
      <c r="BZ91" s="33" t="s">
        <v>1514</v>
      </c>
      <c r="CA91" s="143" t="s">
        <v>282</v>
      </c>
      <c r="CB91" s="192" t="s">
        <v>1532</v>
      </c>
      <c r="CC91" s="33" t="s">
        <v>282</v>
      </c>
      <c r="CE91" s="33" t="s">
        <v>282</v>
      </c>
      <c r="CF91" s="33" t="s">
        <v>282</v>
      </c>
      <c r="CG91" s="108" t="s">
        <v>282</v>
      </c>
      <c r="CH91" s="33"/>
      <c r="CI91" s="33"/>
      <c r="CJ91" s="33" t="s">
        <v>282</v>
      </c>
      <c r="CK91" s="33" t="s">
        <v>282</v>
      </c>
      <c r="CL91" s="33"/>
      <c r="CM91" s="33"/>
      <c r="CN91" s="33"/>
      <c r="CO91" s="33"/>
      <c r="CP91" s="1"/>
      <c r="CQ91" s="1"/>
      <c r="CR91" s="38" t="s">
        <v>1633</v>
      </c>
      <c r="CS91" s="38" t="s">
        <v>1630</v>
      </c>
      <c r="CT91" s="38" t="s">
        <v>1631</v>
      </c>
      <c r="CU91" s="33"/>
      <c r="CV91" s="33"/>
      <c r="CW91" s="33"/>
      <c r="CX91" s="41" t="s">
        <v>1633</v>
      </c>
      <c r="CY91" s="1"/>
      <c r="CZ91" s="1"/>
      <c r="DA91" s="38"/>
      <c r="DB91" s="1"/>
      <c r="DC91" s="1"/>
      <c r="DD91" s="1"/>
      <c r="DE91" s="1"/>
      <c r="DF91" s="1" t="s">
        <v>1530</v>
      </c>
      <c r="DG91" s="1"/>
      <c r="DH91" s="1"/>
      <c r="DI91" s="1"/>
      <c r="DJ91" s="1"/>
      <c r="DK91" s="33" t="s">
        <v>282</v>
      </c>
      <c r="DL91" s="33" t="s">
        <v>282</v>
      </c>
      <c r="DM91" s="38" t="s">
        <v>282</v>
      </c>
      <c r="DN91" s="1"/>
      <c r="DO91" s="1"/>
      <c r="DP91" s="1"/>
      <c r="DQ91" s="1"/>
      <c r="DR91" s="1"/>
      <c r="DS91" s="1"/>
      <c r="DT91" s="33"/>
      <c r="DU91" s="1"/>
      <c r="DV91" s="1"/>
      <c r="DW91" s="500" t="s">
        <v>1767</v>
      </c>
      <c r="DX91" s="500"/>
      <c r="DY91" s="1"/>
      <c r="EN91" s="2"/>
      <c r="EO91" s="2" t="s">
        <v>320</v>
      </c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33"/>
      <c r="FB91" s="1"/>
      <c r="FC91" s="135"/>
      <c r="FD91" s="177" t="s">
        <v>320</v>
      </c>
      <c r="FE91" s="33" t="s">
        <v>320</v>
      </c>
      <c r="FF91" s="1"/>
      <c r="FG91" s="1"/>
      <c r="FH91" s="1"/>
      <c r="FI91" s="1"/>
      <c r="FJ91" s="1"/>
      <c r="FK91" s="1"/>
      <c r="FL91" s="1"/>
      <c r="FM91" s="1"/>
      <c r="FN91" s="33"/>
      <c r="FO91" s="33" t="s">
        <v>320</v>
      </c>
      <c r="FP91" s="33"/>
      <c r="FQ91" s="1"/>
      <c r="FR91" s="33"/>
      <c r="FS91" s="1"/>
      <c r="FT91" s="1"/>
      <c r="FU91" s="1"/>
      <c r="FV91" s="1"/>
      <c r="FW91" s="109"/>
    </row>
    <row r="92" spans="1:180" ht="12.75" customHeight="1" x14ac:dyDescent="0.25">
      <c r="A92" s="724"/>
      <c r="B92" s="721"/>
      <c r="C92" s="101" t="s">
        <v>721</v>
      </c>
      <c r="D92" s="149"/>
      <c r="E92" s="33"/>
      <c r="F92" s="33"/>
      <c r="G92" s="33"/>
      <c r="H92" s="33"/>
      <c r="I92" s="33"/>
      <c r="J92" s="33"/>
      <c r="K92" s="38" t="s">
        <v>320</v>
      </c>
      <c r="L92" s="38"/>
      <c r="M92" s="33"/>
      <c r="N92" s="1"/>
      <c r="O92" s="1"/>
      <c r="P92" s="38" t="s">
        <v>320</v>
      </c>
      <c r="Q92" s="33"/>
      <c r="R92" s="33" t="s">
        <v>282</v>
      </c>
      <c r="S92" s="33"/>
      <c r="T92" s="33"/>
      <c r="U92" s="33" t="s">
        <v>320</v>
      </c>
      <c r="V92" s="33" t="s">
        <v>320</v>
      </c>
      <c r="W92" s="10"/>
      <c r="X92" s="1"/>
      <c r="Y92" s="1"/>
      <c r="Z92" s="33" t="s">
        <v>282</v>
      </c>
      <c r="AA92" s="1"/>
      <c r="AB92" s="33"/>
      <c r="AC92" s="1"/>
      <c r="AD92" s="38" t="s">
        <v>320</v>
      </c>
      <c r="AE92" s="38" t="s">
        <v>320</v>
      </c>
      <c r="AF92" s="38" t="s">
        <v>320</v>
      </c>
      <c r="AG92" s="1"/>
      <c r="AH92" s="1"/>
      <c r="AI92" s="33" t="s">
        <v>320</v>
      </c>
      <c r="AJ92" s="1"/>
      <c r="AK92" s="1"/>
      <c r="AL92" s="1"/>
      <c r="AM92" s="33" t="s">
        <v>320</v>
      </c>
      <c r="AN92" s="41" t="s">
        <v>320</v>
      </c>
      <c r="AO92" s="135"/>
      <c r="AP92" s="177" t="s">
        <v>282</v>
      </c>
      <c r="AQ92" s="1"/>
      <c r="AR92" s="1"/>
      <c r="AS92" s="1"/>
      <c r="AT92" s="1"/>
      <c r="AU92" s="1"/>
      <c r="AV92" s="1"/>
      <c r="AW92" s="139"/>
      <c r="AX92" s="10"/>
      <c r="AY92" s="10" t="s">
        <v>320</v>
      </c>
      <c r="AZ92" s="38" t="s">
        <v>282</v>
      </c>
      <c r="BA92" s="33" t="s">
        <v>282</v>
      </c>
      <c r="BB92" s="1"/>
      <c r="BC92" s="1"/>
      <c r="BD92" s="1"/>
      <c r="BE92" s="1"/>
      <c r="BF92" s="1"/>
      <c r="BG92" s="38" t="s">
        <v>282</v>
      </c>
      <c r="BH92" s="1"/>
      <c r="BI92" s="1"/>
      <c r="BJ92" s="33" t="s">
        <v>282</v>
      </c>
      <c r="BK92" s="1"/>
      <c r="BL92" s="33" t="s">
        <v>282</v>
      </c>
      <c r="BM92" s="1"/>
      <c r="BN92" s="1"/>
      <c r="BO92" s="1"/>
      <c r="BP92" s="33" t="s">
        <v>282</v>
      </c>
      <c r="BQ92" s="33"/>
      <c r="BR92" s="33" t="s">
        <v>282</v>
      </c>
      <c r="BS92" s="33" t="s">
        <v>282</v>
      </c>
      <c r="BT92" s="33" t="s">
        <v>282</v>
      </c>
      <c r="BU92" s="33" t="s">
        <v>282</v>
      </c>
      <c r="BV92" s="33" t="s">
        <v>282</v>
      </c>
      <c r="BW92" s="33"/>
      <c r="BX92" s="108"/>
      <c r="BY92" s="33" t="s">
        <v>282</v>
      </c>
      <c r="BZ92" s="33" t="s">
        <v>282</v>
      </c>
      <c r="CA92" s="33" t="s">
        <v>282</v>
      </c>
      <c r="CB92" s="192"/>
      <c r="CC92" s="33" t="s">
        <v>282</v>
      </c>
      <c r="CE92" s="33" t="s">
        <v>282</v>
      </c>
      <c r="CF92" s="33" t="s">
        <v>282</v>
      </c>
      <c r="CG92" s="108" t="s">
        <v>282</v>
      </c>
      <c r="CH92" s="33"/>
      <c r="CI92" s="33"/>
      <c r="CJ92" s="33" t="s">
        <v>282</v>
      </c>
      <c r="CK92" s="33" t="s">
        <v>282</v>
      </c>
      <c r="CL92" s="33"/>
      <c r="CM92" s="33"/>
      <c r="CN92" s="33"/>
      <c r="CO92" s="33"/>
      <c r="CP92" s="1"/>
      <c r="CQ92" s="1"/>
      <c r="CR92" s="33" t="s">
        <v>282</v>
      </c>
      <c r="CS92" s="33" t="s">
        <v>282</v>
      </c>
      <c r="CT92" s="110" t="s">
        <v>282</v>
      </c>
      <c r="CU92" s="33"/>
      <c r="CV92" s="33"/>
      <c r="CW92" s="33"/>
      <c r="CX92" s="41" t="s">
        <v>282</v>
      </c>
      <c r="CY92" s="1"/>
      <c r="CZ92" s="1"/>
      <c r="DA92" s="38"/>
      <c r="DB92" s="1"/>
      <c r="DC92" s="1"/>
      <c r="DD92" s="1"/>
      <c r="DE92" s="1"/>
      <c r="DF92" s="1" t="s">
        <v>282</v>
      </c>
      <c r="DG92" s="1"/>
      <c r="DH92" s="1"/>
      <c r="DI92" s="1"/>
      <c r="DJ92" s="1"/>
      <c r="DK92" s="33" t="s">
        <v>282</v>
      </c>
      <c r="DL92" s="33" t="s">
        <v>282</v>
      </c>
      <c r="DM92" s="38" t="s">
        <v>282</v>
      </c>
      <c r="DN92" s="1"/>
      <c r="DO92" s="1"/>
      <c r="DP92" s="1"/>
      <c r="DQ92" s="1"/>
      <c r="DR92" s="1"/>
      <c r="DS92" s="1"/>
      <c r="DT92" s="33"/>
      <c r="DU92" s="1"/>
      <c r="DV92" s="1"/>
      <c r="DW92" s="33" t="s">
        <v>282</v>
      </c>
      <c r="DX92" s="33"/>
      <c r="DY92" s="1"/>
      <c r="EN92" s="2"/>
      <c r="EO92" s="2" t="s">
        <v>320</v>
      </c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33"/>
      <c r="FB92" s="1"/>
      <c r="FC92" s="135"/>
      <c r="FD92" s="177"/>
      <c r="FE92" s="33" t="s">
        <v>320</v>
      </c>
      <c r="FF92" s="1"/>
      <c r="FG92" s="1"/>
      <c r="FH92" s="1"/>
      <c r="FI92" s="1"/>
      <c r="FJ92" s="1"/>
      <c r="FK92" s="1"/>
      <c r="FL92" s="1"/>
      <c r="FM92" s="1"/>
      <c r="FN92" s="33"/>
      <c r="FO92" s="33" t="s">
        <v>320</v>
      </c>
      <c r="FP92" s="33"/>
      <c r="FQ92" s="1"/>
      <c r="FR92" s="33"/>
      <c r="FS92" s="1"/>
      <c r="FT92" s="1"/>
      <c r="FU92" s="1"/>
      <c r="FV92" s="1"/>
      <c r="FW92" s="109"/>
    </row>
    <row r="93" spans="1:180" ht="12.75" customHeight="1" x14ac:dyDescent="0.25">
      <c r="A93" s="724"/>
      <c r="B93" s="721"/>
      <c r="C93" s="101" t="s">
        <v>689</v>
      </c>
      <c r="D93" s="150"/>
      <c r="E93" s="33"/>
      <c r="F93" s="33"/>
      <c r="G93" s="33"/>
      <c r="H93" s="33"/>
      <c r="I93" s="33"/>
      <c r="J93" s="33"/>
      <c r="K93" s="38" t="s">
        <v>320</v>
      </c>
      <c r="L93" s="38"/>
      <c r="M93" s="33"/>
      <c r="N93" s="1"/>
      <c r="O93" s="1"/>
      <c r="P93" s="38" t="s">
        <v>320</v>
      </c>
      <c r="Q93" s="33"/>
      <c r="R93" s="33" t="s">
        <v>282</v>
      </c>
      <c r="S93" s="33"/>
      <c r="T93" s="33"/>
      <c r="U93" s="33" t="s">
        <v>320</v>
      </c>
      <c r="V93" s="33" t="s">
        <v>320</v>
      </c>
      <c r="W93" s="41"/>
      <c r="X93" s="1"/>
      <c r="Y93" s="1"/>
      <c r="Z93" s="33" t="s">
        <v>282</v>
      </c>
      <c r="AA93" s="1"/>
      <c r="AB93" s="33"/>
      <c r="AC93" s="1"/>
      <c r="AD93" s="38" t="s">
        <v>320</v>
      </c>
      <c r="AE93" s="38" t="s">
        <v>320</v>
      </c>
      <c r="AF93" s="38" t="s">
        <v>320</v>
      </c>
      <c r="AG93" s="1"/>
      <c r="AH93" s="1"/>
      <c r="AI93" s="33" t="s">
        <v>320</v>
      </c>
      <c r="AJ93" s="1"/>
      <c r="AK93" s="1"/>
      <c r="AL93" s="1"/>
      <c r="AM93" s="33" t="s">
        <v>320</v>
      </c>
      <c r="AN93" s="41" t="s">
        <v>320</v>
      </c>
      <c r="AO93" s="135"/>
      <c r="AP93" s="177" t="s">
        <v>282</v>
      </c>
      <c r="AQ93" s="1"/>
      <c r="AR93" s="1"/>
      <c r="AS93" s="1"/>
      <c r="AT93" s="1"/>
      <c r="AU93" s="1"/>
      <c r="AV93" s="1"/>
      <c r="AW93" s="139"/>
      <c r="AX93" s="10"/>
      <c r="AY93" s="10" t="s">
        <v>320</v>
      </c>
      <c r="AZ93" s="38" t="s">
        <v>282</v>
      </c>
      <c r="BA93" s="33" t="s">
        <v>282</v>
      </c>
      <c r="BB93" s="1"/>
      <c r="BC93" s="1"/>
      <c r="BD93" s="1"/>
      <c r="BE93" s="1"/>
      <c r="BF93" s="1"/>
      <c r="BG93" s="38" t="s">
        <v>282</v>
      </c>
      <c r="BH93" s="1"/>
      <c r="BI93" s="1"/>
      <c r="BJ93" s="33" t="s">
        <v>282</v>
      </c>
      <c r="BK93" s="1"/>
      <c r="BL93" s="33" t="s">
        <v>282</v>
      </c>
      <c r="BM93" s="1"/>
      <c r="BN93" s="1"/>
      <c r="BO93" s="1"/>
      <c r="BP93" s="33" t="s">
        <v>282</v>
      </c>
      <c r="BQ93" s="33"/>
      <c r="BR93" s="33" t="s">
        <v>282</v>
      </c>
      <c r="BS93" s="33" t="s">
        <v>282</v>
      </c>
      <c r="BT93" s="33" t="s">
        <v>282</v>
      </c>
      <c r="BU93" s="33" t="s">
        <v>282</v>
      </c>
      <c r="BV93" s="33" t="s">
        <v>282</v>
      </c>
      <c r="BW93" s="33"/>
      <c r="BX93" s="108"/>
      <c r="BY93" s="33" t="s">
        <v>282</v>
      </c>
      <c r="BZ93" s="33" t="s">
        <v>282</v>
      </c>
      <c r="CA93" s="33" t="s">
        <v>282</v>
      </c>
      <c r="CB93" s="192" t="s">
        <v>282</v>
      </c>
      <c r="CC93" s="33" t="s">
        <v>282</v>
      </c>
      <c r="CE93" s="33" t="s">
        <v>282</v>
      </c>
      <c r="CF93" s="33" t="s">
        <v>282</v>
      </c>
      <c r="CG93" s="108" t="s">
        <v>282</v>
      </c>
      <c r="CH93" s="33"/>
      <c r="CI93" s="33"/>
      <c r="CJ93" s="33" t="s">
        <v>282</v>
      </c>
      <c r="CK93" s="33" t="s">
        <v>282</v>
      </c>
      <c r="CL93" s="33"/>
      <c r="CM93" s="33"/>
      <c r="CN93" s="33"/>
      <c r="CO93" s="33"/>
      <c r="CP93" s="1"/>
      <c r="CQ93" s="1"/>
      <c r="CR93" s="33" t="s">
        <v>282</v>
      </c>
      <c r="CS93" s="33" t="s">
        <v>282</v>
      </c>
      <c r="CT93" s="110" t="s">
        <v>282</v>
      </c>
      <c r="CU93" s="33"/>
      <c r="CV93" s="33"/>
      <c r="CW93" s="33"/>
      <c r="CX93" s="41" t="s">
        <v>282</v>
      </c>
      <c r="CY93" s="1"/>
      <c r="CZ93" s="1"/>
      <c r="DA93" s="38"/>
      <c r="DB93" s="1"/>
      <c r="DC93" s="1"/>
      <c r="DD93" s="1"/>
      <c r="DE93" s="1"/>
      <c r="DF93" s="1" t="s">
        <v>282</v>
      </c>
      <c r="DG93" s="1"/>
      <c r="DH93" s="1"/>
      <c r="DI93" s="1"/>
      <c r="DJ93" s="1"/>
      <c r="DK93" s="33" t="s">
        <v>282</v>
      </c>
      <c r="DL93" s="33" t="s">
        <v>282</v>
      </c>
      <c r="DM93" s="38" t="s">
        <v>282</v>
      </c>
      <c r="DN93" s="1"/>
      <c r="DO93" s="1"/>
      <c r="DP93" s="1"/>
      <c r="DQ93" s="1"/>
      <c r="DR93" s="1"/>
      <c r="DS93" s="1"/>
      <c r="DT93" s="33"/>
      <c r="DU93" s="1"/>
      <c r="DV93" s="1"/>
      <c r="DW93" s="33" t="s">
        <v>282</v>
      </c>
      <c r="DX93" s="33"/>
      <c r="DY93" s="1"/>
      <c r="EN93" s="2" t="s">
        <v>320</v>
      </c>
      <c r="EO93" s="2" t="s">
        <v>320</v>
      </c>
      <c r="EP93" s="1"/>
      <c r="EQ93" s="1"/>
      <c r="ER93" s="1"/>
      <c r="ES93" s="1"/>
      <c r="ET93" s="1"/>
      <c r="EU93" s="1"/>
      <c r="EV93" s="1" t="s">
        <v>282</v>
      </c>
      <c r="EW93" s="1"/>
      <c r="EX93" s="1"/>
      <c r="EY93" s="1"/>
      <c r="EZ93" s="1"/>
      <c r="FA93" s="38" t="s">
        <v>282</v>
      </c>
      <c r="FB93" s="1"/>
      <c r="FC93" s="135"/>
      <c r="FD93" s="177" t="s">
        <v>320</v>
      </c>
      <c r="FE93" s="33" t="s">
        <v>320</v>
      </c>
      <c r="FF93" s="1"/>
      <c r="FG93" s="1"/>
      <c r="FH93" s="1"/>
      <c r="FI93" s="1"/>
      <c r="FJ93" s="1"/>
      <c r="FK93" s="1"/>
      <c r="FL93" s="1"/>
      <c r="FM93" s="1"/>
      <c r="FN93" s="33" t="s">
        <v>320</v>
      </c>
      <c r="FO93" s="33" t="s">
        <v>320</v>
      </c>
      <c r="FP93" s="33"/>
      <c r="FQ93" s="1"/>
      <c r="FR93" s="33"/>
      <c r="FS93" s="1"/>
      <c r="FT93" s="1"/>
      <c r="FU93" s="1"/>
      <c r="FV93" s="1"/>
      <c r="FW93" s="104" t="s">
        <v>320</v>
      </c>
    </row>
    <row r="94" spans="1:180" ht="12.75" customHeight="1" x14ac:dyDescent="0.25">
      <c r="A94" s="724"/>
      <c r="B94" s="721"/>
      <c r="C94" s="101" t="s">
        <v>1998</v>
      </c>
      <c r="D94" s="149"/>
      <c r="E94" s="33"/>
      <c r="F94" s="33"/>
      <c r="G94" s="33"/>
      <c r="H94" s="33"/>
      <c r="I94" s="33"/>
      <c r="J94" s="33"/>
      <c r="K94" s="38" t="s">
        <v>320</v>
      </c>
      <c r="L94" s="38"/>
      <c r="M94" s="33"/>
      <c r="N94" s="1"/>
      <c r="O94" s="1"/>
      <c r="P94" s="38" t="s">
        <v>320</v>
      </c>
      <c r="Q94" s="33"/>
      <c r="R94" s="33" t="s">
        <v>282</v>
      </c>
      <c r="S94" s="33"/>
      <c r="T94" s="33"/>
      <c r="U94" s="33" t="s">
        <v>320</v>
      </c>
      <c r="V94" s="33" t="s">
        <v>320</v>
      </c>
      <c r="W94" s="10"/>
      <c r="X94" s="1"/>
      <c r="Y94" s="1"/>
      <c r="Z94" s="33" t="s">
        <v>282</v>
      </c>
      <c r="AA94" s="1"/>
      <c r="AB94" s="33"/>
      <c r="AC94" s="1"/>
      <c r="AD94" s="38" t="s">
        <v>320</v>
      </c>
      <c r="AE94" s="38" t="s">
        <v>320</v>
      </c>
      <c r="AF94" s="38" t="s">
        <v>320</v>
      </c>
      <c r="AG94" s="1"/>
      <c r="AH94" s="1"/>
      <c r="AI94" s="33" t="s">
        <v>320</v>
      </c>
      <c r="AJ94" s="1"/>
      <c r="AK94" s="1"/>
      <c r="AL94" s="1"/>
      <c r="AM94" s="33" t="s">
        <v>320</v>
      </c>
      <c r="AN94" s="41" t="s">
        <v>320</v>
      </c>
      <c r="AO94" s="135"/>
      <c r="AP94" s="177" t="s">
        <v>282</v>
      </c>
      <c r="AQ94" s="1"/>
      <c r="AR94" s="1"/>
      <c r="AS94" s="1"/>
      <c r="AT94" s="1"/>
      <c r="AU94" s="1"/>
      <c r="AV94" s="1"/>
      <c r="AW94" s="139"/>
      <c r="AX94" s="10"/>
      <c r="AY94" s="10" t="s">
        <v>320</v>
      </c>
      <c r="AZ94" s="38" t="s">
        <v>282</v>
      </c>
      <c r="BA94" s="33" t="s">
        <v>282</v>
      </c>
      <c r="BB94" s="1"/>
      <c r="BC94" s="1"/>
      <c r="BD94" s="1"/>
      <c r="BE94" s="1"/>
      <c r="BF94" s="1"/>
      <c r="BG94" s="38" t="s">
        <v>282</v>
      </c>
      <c r="BH94" s="1"/>
      <c r="BI94" s="1"/>
      <c r="BJ94" s="33" t="s">
        <v>282</v>
      </c>
      <c r="BK94" s="1"/>
      <c r="BL94" s="33" t="s">
        <v>282</v>
      </c>
      <c r="BM94" s="1"/>
      <c r="BN94" s="1"/>
      <c r="BO94" s="1"/>
      <c r="BP94" s="33" t="s">
        <v>282</v>
      </c>
      <c r="BQ94" s="33"/>
      <c r="BR94" s="33" t="s">
        <v>282</v>
      </c>
      <c r="BS94" s="33" t="s">
        <v>282</v>
      </c>
      <c r="BT94" s="33" t="s">
        <v>282</v>
      </c>
      <c r="BU94" s="33" t="s">
        <v>282</v>
      </c>
      <c r="BV94" s="33" t="s">
        <v>282</v>
      </c>
      <c r="BW94" s="33"/>
      <c r="BX94" s="108"/>
      <c r="BY94" s="33" t="s">
        <v>282</v>
      </c>
      <c r="BZ94" s="33" t="s">
        <v>282</v>
      </c>
      <c r="CA94" s="33" t="s">
        <v>282</v>
      </c>
      <c r="CB94" s="192" t="s">
        <v>282</v>
      </c>
      <c r="CC94" s="33" t="s">
        <v>282</v>
      </c>
      <c r="CE94" s="33" t="s">
        <v>282</v>
      </c>
      <c r="CF94" s="33" t="s">
        <v>282</v>
      </c>
      <c r="CG94" s="108" t="s">
        <v>282</v>
      </c>
      <c r="CH94" s="33"/>
      <c r="CI94" s="33"/>
      <c r="CJ94" s="33" t="s">
        <v>282</v>
      </c>
      <c r="CK94" s="33" t="s">
        <v>282</v>
      </c>
      <c r="CL94" s="33"/>
      <c r="CM94" s="33"/>
      <c r="CN94" s="33"/>
      <c r="CO94" s="33"/>
      <c r="CP94" s="1"/>
      <c r="CQ94" s="1"/>
      <c r="CR94" s="33" t="s">
        <v>282</v>
      </c>
      <c r="CS94" s="33" t="s">
        <v>282</v>
      </c>
      <c r="CT94" s="110" t="s">
        <v>282</v>
      </c>
      <c r="CU94" s="33"/>
      <c r="CV94" s="33"/>
      <c r="CW94" s="33"/>
      <c r="CX94" s="41" t="s">
        <v>282</v>
      </c>
      <c r="CY94" s="1"/>
      <c r="CZ94" s="1"/>
      <c r="DA94" s="38"/>
      <c r="DB94" s="1"/>
      <c r="DC94" s="1"/>
      <c r="DD94" s="1"/>
      <c r="DE94" s="1"/>
      <c r="DF94" s="1" t="s">
        <v>282</v>
      </c>
      <c r="DG94" s="1"/>
      <c r="DH94" s="1"/>
      <c r="DI94" s="1"/>
      <c r="DJ94" s="1"/>
      <c r="DK94" s="33" t="s">
        <v>282</v>
      </c>
      <c r="DL94" s="33" t="s">
        <v>282</v>
      </c>
      <c r="DM94" s="38" t="s">
        <v>282</v>
      </c>
      <c r="DN94" s="1"/>
      <c r="DO94" s="1"/>
      <c r="DP94" s="1"/>
      <c r="DQ94" s="1"/>
      <c r="DR94" s="1"/>
      <c r="DS94" s="1"/>
      <c r="DT94" s="33"/>
      <c r="DU94" s="1"/>
      <c r="DV94" s="1"/>
      <c r="DW94" s="500" t="s">
        <v>1767</v>
      </c>
      <c r="DX94" s="500"/>
      <c r="DY94" s="1"/>
      <c r="EN94" s="2"/>
      <c r="EO94" s="2" t="s">
        <v>320</v>
      </c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33"/>
      <c r="FB94" s="1"/>
      <c r="FC94" s="135"/>
      <c r="FD94" s="177" t="s">
        <v>320</v>
      </c>
      <c r="FE94" s="33" t="s">
        <v>320</v>
      </c>
      <c r="FF94" s="1"/>
      <c r="FG94" s="1"/>
      <c r="FH94" s="1"/>
      <c r="FI94" s="1"/>
      <c r="FJ94" s="1"/>
      <c r="FK94" s="1"/>
      <c r="FL94" s="1"/>
      <c r="FM94" s="1"/>
      <c r="FN94" s="33"/>
      <c r="FO94" s="33" t="s">
        <v>320</v>
      </c>
      <c r="FP94" s="33"/>
      <c r="FQ94" s="1"/>
      <c r="FR94" s="33"/>
      <c r="FS94" s="1"/>
      <c r="FT94" s="1"/>
      <c r="FU94" s="1"/>
      <c r="FV94" s="1"/>
      <c r="FW94" s="109"/>
    </row>
    <row r="95" spans="1:180" s="304" customFormat="1" ht="12.75" customHeight="1" thickBot="1" x14ac:dyDescent="0.3">
      <c r="A95" s="724"/>
      <c r="B95" s="722"/>
      <c r="C95" s="407" t="s">
        <v>693</v>
      </c>
      <c r="D95" s="163"/>
      <c r="E95" s="34"/>
      <c r="F95" s="34"/>
      <c r="G95" s="34"/>
      <c r="H95" s="34"/>
      <c r="I95" s="34"/>
      <c r="J95" s="34"/>
      <c r="K95" s="48"/>
      <c r="L95" s="48"/>
      <c r="M95" s="34"/>
      <c r="N95" s="21"/>
      <c r="O95" s="21"/>
      <c r="P95" s="48"/>
      <c r="Q95" s="34"/>
      <c r="R95" s="34"/>
      <c r="S95" s="34"/>
      <c r="T95" s="34"/>
      <c r="U95" s="34"/>
      <c r="V95" s="34" t="s">
        <v>320</v>
      </c>
      <c r="W95" s="24"/>
      <c r="X95" s="21"/>
      <c r="Y95" s="21"/>
      <c r="Z95" s="34" t="s">
        <v>282</v>
      </c>
      <c r="AA95" s="21"/>
      <c r="AB95" s="34"/>
      <c r="AC95" s="21"/>
      <c r="AD95" s="48" t="s">
        <v>320</v>
      </c>
      <c r="AE95" s="34" t="s">
        <v>320</v>
      </c>
      <c r="AF95" s="34" t="s">
        <v>320</v>
      </c>
      <c r="AG95" s="21"/>
      <c r="AH95" s="21"/>
      <c r="AI95" s="34" t="s">
        <v>320</v>
      </c>
      <c r="AJ95" s="21"/>
      <c r="AK95" s="21"/>
      <c r="AL95" s="21"/>
      <c r="AM95" s="34" t="s">
        <v>320</v>
      </c>
      <c r="AN95" s="76" t="s">
        <v>320</v>
      </c>
      <c r="AO95" s="175"/>
      <c r="AP95" s="408" t="s">
        <v>282</v>
      </c>
      <c r="AQ95" s="21"/>
      <c r="AR95" s="21"/>
      <c r="AS95" s="21"/>
      <c r="AT95" s="21"/>
      <c r="AU95" s="21"/>
      <c r="AV95" s="21"/>
      <c r="AW95" s="140"/>
      <c r="AX95" s="24"/>
      <c r="AY95" s="24" t="s">
        <v>320</v>
      </c>
      <c r="AZ95" s="48" t="s">
        <v>282</v>
      </c>
      <c r="BA95" s="34" t="s">
        <v>282</v>
      </c>
      <c r="BB95" s="21"/>
      <c r="BC95" s="21"/>
      <c r="BD95" s="21"/>
      <c r="BE95" s="21"/>
      <c r="BF95" s="21"/>
      <c r="BG95" s="48" t="s">
        <v>282</v>
      </c>
      <c r="BH95" s="21"/>
      <c r="BI95" s="21"/>
      <c r="BJ95" s="34" t="s">
        <v>282</v>
      </c>
      <c r="BK95" s="21"/>
      <c r="BL95" s="34" t="s">
        <v>282</v>
      </c>
      <c r="BM95" s="21"/>
      <c r="BN95" s="21"/>
      <c r="BO95" s="21"/>
      <c r="BP95" s="34" t="s">
        <v>282</v>
      </c>
      <c r="BQ95" s="34"/>
      <c r="BR95" s="34" t="s">
        <v>282</v>
      </c>
      <c r="BS95" s="34" t="s">
        <v>282</v>
      </c>
      <c r="BT95" s="34" t="s">
        <v>282</v>
      </c>
      <c r="BU95" s="34" t="s">
        <v>282</v>
      </c>
      <c r="BV95" s="34" t="s">
        <v>282</v>
      </c>
      <c r="BW95" s="34"/>
      <c r="BX95" s="173"/>
      <c r="BY95" s="34" t="s">
        <v>282</v>
      </c>
      <c r="BZ95" s="34" t="s">
        <v>282</v>
      </c>
      <c r="CA95" s="34" t="s">
        <v>282</v>
      </c>
      <c r="CB95" s="409" t="s">
        <v>282</v>
      </c>
      <c r="CC95" s="34" t="s">
        <v>282</v>
      </c>
      <c r="CD95" s="217"/>
      <c r="CE95" s="34" t="s">
        <v>282</v>
      </c>
      <c r="CF95" s="34" t="s">
        <v>282</v>
      </c>
      <c r="CG95" s="173" t="s">
        <v>282</v>
      </c>
      <c r="CH95" s="34"/>
      <c r="CI95" s="34"/>
      <c r="CJ95" s="34" t="s">
        <v>282</v>
      </c>
      <c r="CK95" s="34" t="s">
        <v>282</v>
      </c>
      <c r="CL95" s="34"/>
      <c r="CM95" s="34"/>
      <c r="CN95" s="34"/>
      <c r="CO95" s="34"/>
      <c r="CP95" s="21"/>
      <c r="CQ95" s="21"/>
      <c r="CR95" s="34" t="s">
        <v>282</v>
      </c>
      <c r="CS95" s="34" t="s">
        <v>282</v>
      </c>
      <c r="CT95" s="110" t="s">
        <v>282</v>
      </c>
      <c r="CU95" s="34"/>
      <c r="CV95" s="34"/>
      <c r="CW95" s="34"/>
      <c r="CX95" s="76" t="s">
        <v>282</v>
      </c>
      <c r="CY95" s="21"/>
      <c r="CZ95" s="21"/>
      <c r="DA95" s="48"/>
      <c r="DB95" s="21"/>
      <c r="DC95" s="21"/>
      <c r="DD95" s="21"/>
      <c r="DE95" s="21"/>
      <c r="DF95" s="21" t="s">
        <v>282</v>
      </c>
      <c r="DG95" s="21"/>
      <c r="DH95" s="21"/>
      <c r="DI95" s="21"/>
      <c r="DJ95" s="21"/>
      <c r="DK95" s="34" t="s">
        <v>282</v>
      </c>
      <c r="DL95" s="34" t="s">
        <v>282</v>
      </c>
      <c r="DM95" s="48" t="s">
        <v>282</v>
      </c>
      <c r="DN95" s="21"/>
      <c r="DO95" s="21"/>
      <c r="DP95" s="21"/>
      <c r="DQ95" s="21"/>
      <c r="DR95" s="21"/>
      <c r="DS95" s="21"/>
      <c r="DT95" s="34"/>
      <c r="DU95" s="21"/>
      <c r="DV95" s="21"/>
      <c r="DW95" s="34" t="s">
        <v>282</v>
      </c>
      <c r="DX95" s="34"/>
      <c r="DY95" s="21"/>
      <c r="EF95"/>
      <c r="EG95"/>
      <c r="EN95" s="217" t="s">
        <v>320</v>
      </c>
      <c r="EO95" s="217" t="s">
        <v>320</v>
      </c>
      <c r="EV95" s="304" t="s">
        <v>282</v>
      </c>
      <c r="EW95" s="274"/>
      <c r="FA95" s="195" t="s">
        <v>282</v>
      </c>
      <c r="FD95" s="356"/>
      <c r="FE95" s="33" t="s">
        <v>320</v>
      </c>
      <c r="FF95" s="12"/>
      <c r="FG95" s="12"/>
      <c r="FH95" s="12"/>
      <c r="FI95" s="12"/>
      <c r="FJ95" s="12"/>
      <c r="FK95" s="12"/>
      <c r="FL95" s="12"/>
      <c r="FM95" s="12"/>
      <c r="FN95" s="36" t="s">
        <v>320</v>
      </c>
      <c r="FO95" s="36" t="s">
        <v>320</v>
      </c>
      <c r="FP95" s="36"/>
      <c r="FQ95" s="12"/>
      <c r="FR95" s="36"/>
      <c r="FS95" s="12"/>
      <c r="FT95" s="12"/>
      <c r="FU95" s="12"/>
      <c r="FV95" s="12"/>
      <c r="FW95" s="685" t="s">
        <v>320</v>
      </c>
    </row>
    <row r="96" spans="1:180" ht="12.75" customHeight="1" x14ac:dyDescent="0.25">
      <c r="A96" s="725"/>
      <c r="B96" s="717" t="s">
        <v>657</v>
      </c>
      <c r="C96" s="369" t="s">
        <v>722</v>
      </c>
      <c r="D96" s="137"/>
      <c r="E96" s="35"/>
      <c r="F96" s="35"/>
      <c r="G96" s="35"/>
      <c r="H96" s="35"/>
      <c r="I96" s="35"/>
      <c r="J96" s="35"/>
      <c r="K96" s="110" t="s">
        <v>320</v>
      </c>
      <c r="L96" s="110"/>
      <c r="M96" s="35"/>
      <c r="N96" s="132"/>
      <c r="O96" s="132"/>
      <c r="P96" s="110"/>
      <c r="Q96" s="35"/>
      <c r="R96" s="406" t="s">
        <v>282</v>
      </c>
      <c r="S96" s="194"/>
      <c r="T96" s="35"/>
      <c r="U96" s="194"/>
      <c r="V96" s="194" t="s">
        <v>320</v>
      </c>
      <c r="W96" s="35"/>
      <c r="X96" s="132"/>
      <c r="Y96" s="132"/>
      <c r="Z96" s="132"/>
      <c r="AA96" s="132"/>
      <c r="AB96" s="35"/>
      <c r="AC96" s="110" t="s">
        <v>320</v>
      </c>
      <c r="AD96" s="35"/>
      <c r="AE96" s="132"/>
      <c r="AF96" s="132"/>
      <c r="AG96" s="132"/>
      <c r="AH96" s="132"/>
      <c r="AI96" s="132"/>
      <c r="AJ96" s="132"/>
      <c r="AK96" s="132"/>
      <c r="AL96" s="35" t="s">
        <v>320</v>
      </c>
      <c r="AM96" s="132"/>
      <c r="AN96" s="128"/>
      <c r="AO96" s="165"/>
      <c r="AP96" s="184"/>
      <c r="AQ96" s="35" t="s">
        <v>282</v>
      </c>
      <c r="AR96" s="132"/>
      <c r="AS96" s="132"/>
      <c r="AT96" s="132"/>
      <c r="AU96" s="132"/>
      <c r="AV96" s="132"/>
      <c r="AW96" s="185"/>
      <c r="AX96" s="128"/>
      <c r="AY96" s="128" t="s">
        <v>320</v>
      </c>
      <c r="AZ96" s="35"/>
      <c r="BA96" s="35" t="s">
        <v>282</v>
      </c>
      <c r="BB96" s="132"/>
      <c r="BC96" s="132"/>
      <c r="BD96" s="132"/>
      <c r="BE96" s="132"/>
      <c r="BF96" s="132"/>
      <c r="BG96" s="132"/>
      <c r="BH96" s="132"/>
      <c r="BI96" s="35" t="s">
        <v>282</v>
      </c>
      <c r="BJ96" s="132"/>
      <c r="BK96" s="132"/>
      <c r="BL96" s="132"/>
      <c r="BM96" s="35" t="s">
        <v>282</v>
      </c>
      <c r="BN96" s="132"/>
      <c r="BO96" s="132"/>
      <c r="BP96" s="35" t="s">
        <v>282</v>
      </c>
      <c r="BQ96" s="35"/>
      <c r="BR96" s="35" t="s">
        <v>282</v>
      </c>
      <c r="BS96" s="35"/>
      <c r="BT96" s="35" t="s">
        <v>282</v>
      </c>
      <c r="BU96" s="35"/>
      <c r="BV96" s="35"/>
      <c r="BW96" s="318" t="s">
        <v>1204</v>
      </c>
      <c r="BX96" s="194"/>
      <c r="BY96" s="35" t="s">
        <v>282</v>
      </c>
      <c r="BZ96" s="35"/>
      <c r="CA96" s="35" t="s">
        <v>282</v>
      </c>
      <c r="CC96" s="35" t="s">
        <v>282</v>
      </c>
      <c r="CE96" s="35" t="s">
        <v>282</v>
      </c>
      <c r="CF96" s="35" t="s">
        <v>282</v>
      </c>
      <c r="CG96" s="35" t="s">
        <v>282</v>
      </c>
      <c r="CH96" s="35"/>
      <c r="CI96" s="35"/>
      <c r="CJ96" s="132"/>
      <c r="CK96" s="132"/>
      <c r="CL96" s="35"/>
      <c r="CM96" s="35"/>
      <c r="CN96" s="35"/>
      <c r="CO96" s="35"/>
      <c r="CP96" s="35" t="s">
        <v>282</v>
      </c>
      <c r="CQ96" s="35" t="s">
        <v>282</v>
      </c>
      <c r="CR96" s="132"/>
      <c r="CS96" s="132"/>
      <c r="CT96" s="110" t="s">
        <v>1634</v>
      </c>
      <c r="CU96" s="35"/>
      <c r="CV96" s="35"/>
      <c r="CW96" s="35"/>
      <c r="CX96" s="193" t="s">
        <v>282</v>
      </c>
      <c r="CY96" s="132"/>
      <c r="CZ96" s="132"/>
      <c r="DA96" s="110" t="s">
        <v>282</v>
      </c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10" t="s">
        <v>282</v>
      </c>
      <c r="DN96" s="132"/>
      <c r="DO96" s="132"/>
      <c r="DP96" s="132"/>
      <c r="DQ96" s="132"/>
      <c r="DR96" s="132"/>
      <c r="DS96" s="132"/>
      <c r="DT96" s="35"/>
      <c r="DU96" s="132"/>
      <c r="DV96" s="132"/>
      <c r="DW96" s="132"/>
      <c r="DX96" s="35"/>
      <c r="DY96" s="132"/>
      <c r="DZ96" s="110" t="s">
        <v>282</v>
      </c>
      <c r="EF96" s="314" t="s">
        <v>320</v>
      </c>
      <c r="EG96" s="314" t="s">
        <v>320</v>
      </c>
      <c r="EW96" s="128" t="s">
        <v>282</v>
      </c>
      <c r="FD96" s="178"/>
      <c r="FE96" s="20"/>
      <c r="FF96" s="31" t="s">
        <v>320</v>
      </c>
      <c r="FG96" s="31" t="s">
        <v>320</v>
      </c>
      <c r="FH96" s="20"/>
      <c r="FI96" s="20"/>
      <c r="FJ96" s="20"/>
      <c r="FK96" s="20"/>
      <c r="FL96" s="20"/>
      <c r="FM96" s="20"/>
      <c r="FN96" s="31" t="s">
        <v>320</v>
      </c>
      <c r="FO96" s="31" t="s">
        <v>320</v>
      </c>
      <c r="FP96" s="31"/>
      <c r="FQ96" s="31" t="s">
        <v>320</v>
      </c>
      <c r="FR96" s="31"/>
      <c r="FS96" s="20"/>
      <c r="FT96" s="20"/>
      <c r="FU96" s="20"/>
      <c r="FV96" s="20"/>
      <c r="FW96" s="138"/>
      <c r="FX96" s="684" t="s">
        <v>320</v>
      </c>
    </row>
    <row r="97" spans="1:181" x14ac:dyDescent="0.25">
      <c r="A97" s="725"/>
      <c r="B97" s="718"/>
      <c r="C97" s="71" t="s">
        <v>723</v>
      </c>
      <c r="D97" s="15"/>
      <c r="E97" s="33"/>
      <c r="F97" s="33"/>
      <c r="G97" s="33"/>
      <c r="H97" s="33"/>
      <c r="I97" s="33"/>
      <c r="J97" s="33"/>
      <c r="K97" s="38" t="s">
        <v>320</v>
      </c>
      <c r="L97" s="38"/>
      <c r="M97" s="33"/>
      <c r="N97" s="1"/>
      <c r="O97" s="1"/>
      <c r="P97" s="38"/>
      <c r="Q97" s="33"/>
      <c r="R97" s="104" t="s">
        <v>282</v>
      </c>
      <c r="S97" s="108"/>
      <c r="T97" s="33"/>
      <c r="U97" s="108"/>
      <c r="V97" s="108" t="s">
        <v>320</v>
      </c>
      <c r="W97" s="33"/>
      <c r="X97" s="1"/>
      <c r="Y97" s="1"/>
      <c r="Z97" s="1"/>
      <c r="AA97" s="1"/>
      <c r="AB97" s="33"/>
      <c r="AC97" s="38" t="s">
        <v>320</v>
      </c>
      <c r="AD97" s="33"/>
      <c r="AE97" s="1"/>
      <c r="AF97" s="1"/>
      <c r="AG97" s="1"/>
      <c r="AH97" s="1"/>
      <c r="AI97" s="1"/>
      <c r="AJ97" s="1"/>
      <c r="AK97" s="1"/>
      <c r="AL97" s="33" t="s">
        <v>320</v>
      </c>
      <c r="AM97" s="1"/>
      <c r="AN97" s="10"/>
      <c r="AO97" s="135"/>
      <c r="AP97" s="179"/>
      <c r="AQ97" s="33" t="s">
        <v>282</v>
      </c>
      <c r="AR97" s="1"/>
      <c r="AS97" s="1"/>
      <c r="AT97" s="1"/>
      <c r="AU97" s="1"/>
      <c r="AV97" s="1"/>
      <c r="AW97" s="139"/>
      <c r="AX97" s="10"/>
      <c r="AY97" s="10" t="s">
        <v>320</v>
      </c>
      <c r="AZ97" s="1"/>
      <c r="BA97" s="33" t="s">
        <v>282</v>
      </c>
      <c r="BB97" s="1"/>
      <c r="BC97" s="1"/>
      <c r="BD97" s="1"/>
      <c r="BE97" s="1"/>
      <c r="BF97" s="1"/>
      <c r="BG97" s="1"/>
      <c r="BH97" s="1"/>
      <c r="BI97" s="33" t="s">
        <v>282</v>
      </c>
      <c r="BJ97" s="1"/>
      <c r="BK97" s="1"/>
      <c r="BL97" s="1"/>
      <c r="BM97" s="33" t="s">
        <v>282</v>
      </c>
      <c r="BN97" s="1"/>
      <c r="BO97" s="1"/>
      <c r="BP97" s="33" t="s">
        <v>282</v>
      </c>
      <c r="BQ97" s="33"/>
      <c r="BR97" s="33" t="s">
        <v>282</v>
      </c>
      <c r="BS97" s="33"/>
      <c r="BT97" s="33" t="s">
        <v>282</v>
      </c>
      <c r="BU97" s="33"/>
      <c r="BV97" s="33"/>
      <c r="BW97" s="33" t="s">
        <v>282</v>
      </c>
      <c r="BX97" s="108"/>
      <c r="BY97" s="33" t="s">
        <v>282</v>
      </c>
      <c r="BZ97" s="33"/>
      <c r="CA97" s="33" t="s">
        <v>282</v>
      </c>
      <c r="CC97" s="33" t="s">
        <v>282</v>
      </c>
      <c r="CE97" s="33" t="s">
        <v>282</v>
      </c>
      <c r="CF97" s="33" t="s">
        <v>282</v>
      </c>
      <c r="CG97" s="33" t="s">
        <v>282</v>
      </c>
      <c r="CH97" s="33"/>
      <c r="CI97" s="33"/>
      <c r="CJ97" s="1"/>
      <c r="CK97" s="1"/>
      <c r="CL97" s="33"/>
      <c r="CM97" s="33"/>
      <c r="CN97" s="33"/>
      <c r="CO97" s="33"/>
      <c r="CP97" s="33" t="s">
        <v>282</v>
      </c>
      <c r="CQ97" s="33" t="s">
        <v>282</v>
      </c>
      <c r="CR97" s="1"/>
      <c r="CS97" s="1"/>
      <c r="CT97" s="110" t="s">
        <v>1634</v>
      </c>
      <c r="CU97" s="33"/>
      <c r="CV97" s="33"/>
      <c r="CW97" s="33"/>
      <c r="CX97" s="193" t="s">
        <v>1634</v>
      </c>
      <c r="CY97" s="1"/>
      <c r="CZ97" s="1"/>
      <c r="DA97" s="38" t="s">
        <v>282</v>
      </c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38" t="s">
        <v>282</v>
      </c>
      <c r="DN97" s="1"/>
      <c r="DO97" s="1"/>
      <c r="DP97" s="1"/>
      <c r="DQ97" s="1"/>
      <c r="DR97" s="1"/>
      <c r="DS97" s="1"/>
      <c r="DT97" s="33"/>
      <c r="DU97" s="1"/>
      <c r="DV97" s="1"/>
      <c r="DW97" s="1"/>
      <c r="DX97" s="33"/>
      <c r="DY97" s="1"/>
      <c r="DZ97" s="38" t="s">
        <v>282</v>
      </c>
      <c r="EF97" s="2" t="s">
        <v>320</v>
      </c>
      <c r="EG97" s="2" t="s">
        <v>320</v>
      </c>
      <c r="EW97" s="10" t="s">
        <v>282</v>
      </c>
      <c r="FD97" s="179"/>
      <c r="FE97" s="1"/>
      <c r="FF97" s="33" t="s">
        <v>320</v>
      </c>
      <c r="FG97" s="33" t="s">
        <v>320</v>
      </c>
      <c r="FH97" s="1"/>
      <c r="FI97" s="1"/>
      <c r="FJ97" s="1"/>
      <c r="FK97" s="1"/>
      <c r="FL97" s="1"/>
      <c r="FM97" s="1"/>
      <c r="FN97" s="33" t="s">
        <v>320</v>
      </c>
      <c r="FO97" s="33" t="s">
        <v>320</v>
      </c>
      <c r="FP97" s="33"/>
      <c r="FQ97" s="33"/>
      <c r="FR97" s="33"/>
      <c r="FS97" s="1"/>
      <c r="FT97" s="1"/>
      <c r="FU97" s="1"/>
      <c r="FV97" s="1"/>
      <c r="FW97" s="139"/>
      <c r="FX97" s="104" t="s">
        <v>320</v>
      </c>
    </row>
    <row r="98" spans="1:181" x14ac:dyDescent="0.25">
      <c r="A98" s="725"/>
      <c r="B98" s="718"/>
      <c r="C98" s="71" t="s">
        <v>724</v>
      </c>
      <c r="D98" s="149"/>
      <c r="E98" s="33"/>
      <c r="F98" s="33"/>
      <c r="G98" s="33"/>
      <c r="H98" s="33"/>
      <c r="I98" s="33"/>
      <c r="J98" s="33"/>
      <c r="K98" s="38" t="s">
        <v>320</v>
      </c>
      <c r="L98" s="38"/>
      <c r="M98" s="33"/>
      <c r="N98" s="1"/>
      <c r="O98" s="1"/>
      <c r="P98" s="38"/>
      <c r="Q98" s="33"/>
      <c r="R98" s="104" t="s">
        <v>282</v>
      </c>
      <c r="S98" s="108"/>
      <c r="T98" s="33"/>
      <c r="U98" s="108"/>
      <c r="V98" s="108" t="s">
        <v>320</v>
      </c>
      <c r="W98" s="10"/>
      <c r="X98" s="1"/>
      <c r="Y98" s="1"/>
      <c r="Z98" s="1"/>
      <c r="AA98" s="1"/>
      <c r="AB98" s="33"/>
      <c r="AC98" s="38" t="s">
        <v>320</v>
      </c>
      <c r="AD98" s="33"/>
      <c r="AE98" s="1"/>
      <c r="AF98" s="1"/>
      <c r="AG98" s="1"/>
      <c r="AH98" s="1"/>
      <c r="AI98" s="1"/>
      <c r="AJ98" s="1"/>
      <c r="AK98" s="1"/>
      <c r="AL98" s="33" t="s">
        <v>320</v>
      </c>
      <c r="AM98" s="1"/>
      <c r="AN98" s="10"/>
      <c r="AO98" s="135"/>
      <c r="AP98" s="179"/>
      <c r="AQ98" s="33" t="s">
        <v>282</v>
      </c>
      <c r="AR98" s="1"/>
      <c r="AS98" s="1"/>
      <c r="AT98" s="1"/>
      <c r="AU98" s="1"/>
      <c r="AV98" s="1"/>
      <c r="AW98" s="139"/>
      <c r="AX98" s="10"/>
      <c r="AY98" s="10" t="s">
        <v>320</v>
      </c>
      <c r="AZ98" s="1"/>
      <c r="BA98" s="33" t="s">
        <v>282</v>
      </c>
      <c r="BB98" s="1"/>
      <c r="BC98" s="1"/>
      <c r="BD98" s="1"/>
      <c r="BE98" s="1"/>
      <c r="BF98" s="1"/>
      <c r="BG98" s="1"/>
      <c r="BH98" s="1"/>
      <c r="BI98" s="33" t="s">
        <v>282</v>
      </c>
      <c r="BJ98" s="1"/>
      <c r="BK98" s="1"/>
      <c r="BL98" s="1"/>
      <c r="BM98" s="33" t="s">
        <v>282</v>
      </c>
      <c r="BN98" s="1"/>
      <c r="BO98" s="1"/>
      <c r="BP98" s="33" t="s">
        <v>282</v>
      </c>
      <c r="BQ98" s="33"/>
      <c r="BR98" s="33" t="s">
        <v>282</v>
      </c>
      <c r="BS98" s="33"/>
      <c r="BT98" s="33" t="s">
        <v>282</v>
      </c>
      <c r="BU98" s="33"/>
      <c r="BV98" s="33"/>
      <c r="BW98" s="33" t="s">
        <v>282</v>
      </c>
      <c r="BX98" s="108"/>
      <c r="BY98" s="33" t="s">
        <v>282</v>
      </c>
      <c r="BZ98" s="33"/>
      <c r="CA98" s="33" t="s">
        <v>282</v>
      </c>
      <c r="CC98" s="33" t="s">
        <v>282</v>
      </c>
      <c r="CE98" s="33" t="s">
        <v>282</v>
      </c>
      <c r="CF98" s="33" t="s">
        <v>282</v>
      </c>
      <c r="CG98" s="33" t="s">
        <v>282</v>
      </c>
      <c r="CH98" s="33"/>
      <c r="CI98" s="33"/>
      <c r="CJ98" s="1"/>
      <c r="CK98" s="1"/>
      <c r="CL98" s="33"/>
      <c r="CM98" s="33"/>
      <c r="CN98" s="33"/>
      <c r="CO98" s="33"/>
      <c r="CP98" s="33" t="s">
        <v>282</v>
      </c>
      <c r="CQ98" s="33" t="s">
        <v>282</v>
      </c>
      <c r="CR98" s="1"/>
      <c r="CS98" s="1"/>
      <c r="CT98" s="110" t="s">
        <v>1634</v>
      </c>
      <c r="CU98" s="33"/>
      <c r="CV98" s="33"/>
      <c r="CW98" s="33"/>
      <c r="CX98" s="193" t="s">
        <v>1634</v>
      </c>
      <c r="CY98" s="1"/>
      <c r="CZ98" s="1"/>
      <c r="DA98" s="38" t="s">
        <v>282</v>
      </c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38" t="s">
        <v>282</v>
      </c>
      <c r="DN98" s="1"/>
      <c r="DO98" s="1"/>
      <c r="DP98" s="1"/>
      <c r="DQ98" s="1"/>
      <c r="DR98" s="1"/>
      <c r="DS98" s="1"/>
      <c r="DT98" s="33"/>
      <c r="DU98" s="1"/>
      <c r="DV98" s="1"/>
      <c r="DW98" s="1"/>
      <c r="DX98" s="33"/>
      <c r="DY98" s="1"/>
      <c r="DZ98" s="38" t="s">
        <v>282</v>
      </c>
      <c r="EF98" s="2" t="s">
        <v>320</v>
      </c>
      <c r="EG98" s="2" t="s">
        <v>320</v>
      </c>
      <c r="EW98" s="10" t="s">
        <v>282</v>
      </c>
      <c r="FD98" s="179"/>
      <c r="FE98" s="1"/>
      <c r="FF98" s="33" t="s">
        <v>320</v>
      </c>
      <c r="FG98" s="33" t="s">
        <v>320</v>
      </c>
      <c r="FH98" s="1"/>
      <c r="FI98" s="1"/>
      <c r="FJ98" s="1"/>
      <c r="FK98" s="1"/>
      <c r="FL98" s="1"/>
      <c r="FM98" s="1"/>
      <c r="FN98" s="33" t="s">
        <v>320</v>
      </c>
      <c r="FO98" s="33" t="s">
        <v>320</v>
      </c>
      <c r="FP98" s="33"/>
      <c r="FQ98" s="33"/>
      <c r="FR98" s="33"/>
      <c r="FS98" s="1"/>
      <c r="FT98" s="1"/>
      <c r="FU98" s="1"/>
      <c r="FV98" s="1"/>
      <c r="FW98" s="139"/>
      <c r="FX98" s="109" t="s">
        <v>320</v>
      </c>
    </row>
    <row r="99" spans="1:181" x14ac:dyDescent="0.25">
      <c r="A99" s="725"/>
      <c r="B99" s="718"/>
      <c r="C99" s="71" t="s">
        <v>725</v>
      </c>
      <c r="D99" s="149"/>
      <c r="E99" s="33"/>
      <c r="F99" s="33"/>
      <c r="G99" s="33"/>
      <c r="H99" s="33"/>
      <c r="I99" s="33"/>
      <c r="J99" s="33"/>
      <c r="K99" s="38" t="s">
        <v>320</v>
      </c>
      <c r="L99" s="38"/>
      <c r="M99" s="33"/>
      <c r="N99" s="1"/>
      <c r="O99" s="1"/>
      <c r="P99" s="38"/>
      <c r="Q99" s="33"/>
      <c r="R99" s="104" t="s">
        <v>282</v>
      </c>
      <c r="S99" s="108"/>
      <c r="T99" s="33"/>
      <c r="U99" s="108"/>
      <c r="V99" s="108" t="s">
        <v>320</v>
      </c>
      <c r="W99" s="10"/>
      <c r="X99" s="1"/>
      <c r="Y99" s="1"/>
      <c r="Z99" s="1"/>
      <c r="AA99" s="1"/>
      <c r="AB99" s="33"/>
      <c r="AC99" s="38" t="s">
        <v>320</v>
      </c>
      <c r="AD99" s="33"/>
      <c r="AE99" s="1"/>
      <c r="AF99" s="1"/>
      <c r="AG99" s="1"/>
      <c r="AH99" s="1"/>
      <c r="AI99" s="1"/>
      <c r="AJ99" s="1"/>
      <c r="AK99" s="1"/>
      <c r="AL99" s="33" t="s">
        <v>320</v>
      </c>
      <c r="AM99" s="1"/>
      <c r="AN99" s="10"/>
      <c r="AO99" s="135"/>
      <c r="AP99" s="179"/>
      <c r="AQ99" s="33" t="s">
        <v>282</v>
      </c>
      <c r="AR99" s="1"/>
      <c r="AS99" s="1"/>
      <c r="AT99" s="1"/>
      <c r="AU99" s="1"/>
      <c r="AV99" s="1"/>
      <c r="AW99" s="139"/>
      <c r="AX99" s="10"/>
      <c r="AY99" s="10" t="s">
        <v>320</v>
      </c>
      <c r="AZ99" s="1"/>
      <c r="BA99" s="33" t="s">
        <v>282</v>
      </c>
      <c r="BB99" s="1"/>
      <c r="BC99" s="1"/>
      <c r="BD99" s="1"/>
      <c r="BE99" s="1"/>
      <c r="BF99" s="1"/>
      <c r="BG99" s="1"/>
      <c r="BH99" s="1"/>
      <c r="BI99" s="33" t="s">
        <v>282</v>
      </c>
      <c r="BJ99" s="1"/>
      <c r="BK99" s="1"/>
      <c r="BL99" s="1"/>
      <c r="BM99" s="33" t="s">
        <v>282</v>
      </c>
      <c r="BN99" s="1"/>
      <c r="BO99" s="1"/>
      <c r="BP99" s="33" t="s">
        <v>282</v>
      </c>
      <c r="BQ99" s="33"/>
      <c r="BR99" s="33" t="s">
        <v>282</v>
      </c>
      <c r="BS99" s="33"/>
      <c r="BT99" s="33" t="s">
        <v>282</v>
      </c>
      <c r="BU99" s="33"/>
      <c r="BV99" s="33"/>
      <c r="BW99" s="33" t="s">
        <v>282</v>
      </c>
      <c r="BX99" s="108"/>
      <c r="BY99" s="33" t="s">
        <v>282</v>
      </c>
      <c r="BZ99" s="33"/>
      <c r="CA99" s="33" t="s">
        <v>282</v>
      </c>
      <c r="CC99" s="33" t="s">
        <v>282</v>
      </c>
      <c r="CE99" s="33" t="s">
        <v>282</v>
      </c>
      <c r="CF99" s="33" t="s">
        <v>282</v>
      </c>
      <c r="CG99" s="33" t="s">
        <v>282</v>
      </c>
      <c r="CH99" s="33"/>
      <c r="CI99" s="33"/>
      <c r="CJ99" s="1"/>
      <c r="CK99" s="1"/>
      <c r="CL99" s="33"/>
      <c r="CM99" s="33"/>
      <c r="CN99" s="33"/>
      <c r="CO99" s="33"/>
      <c r="CP99" s="33" t="s">
        <v>282</v>
      </c>
      <c r="CQ99" s="33" t="s">
        <v>282</v>
      </c>
      <c r="CR99" s="1"/>
      <c r="CS99" s="1"/>
      <c r="CT99" s="110" t="s">
        <v>1634</v>
      </c>
      <c r="CU99" s="33"/>
      <c r="CV99" s="33"/>
      <c r="CW99" s="33"/>
      <c r="CX99" s="193" t="s">
        <v>1634</v>
      </c>
      <c r="CY99" s="1"/>
      <c r="CZ99" s="1"/>
      <c r="DA99" s="38" t="s">
        <v>282</v>
      </c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38" t="s">
        <v>282</v>
      </c>
      <c r="DN99" s="1"/>
      <c r="DO99" s="1"/>
      <c r="DP99" s="1"/>
      <c r="DQ99" s="1"/>
      <c r="DR99" s="1"/>
      <c r="DS99" s="1"/>
      <c r="DT99" s="33"/>
      <c r="DU99" s="1"/>
      <c r="DV99" s="1"/>
      <c r="DW99" s="1"/>
      <c r="DX99" s="33"/>
      <c r="DY99" s="1"/>
      <c r="DZ99" s="38" t="s">
        <v>282</v>
      </c>
      <c r="EF99" s="2" t="s">
        <v>320</v>
      </c>
      <c r="EG99" s="2" t="s">
        <v>320</v>
      </c>
      <c r="EW99" s="10" t="s">
        <v>282</v>
      </c>
      <c r="FD99" s="179"/>
      <c r="FE99" s="1"/>
      <c r="FF99" s="33" t="s">
        <v>320</v>
      </c>
      <c r="FG99" s="33" t="s">
        <v>320</v>
      </c>
      <c r="FH99" s="1"/>
      <c r="FI99" s="1"/>
      <c r="FJ99" s="1"/>
      <c r="FK99" s="1"/>
      <c r="FL99" s="1"/>
      <c r="FM99" s="1"/>
      <c r="FN99" s="33" t="s">
        <v>320</v>
      </c>
      <c r="FO99" s="33" t="s">
        <v>320</v>
      </c>
      <c r="FP99" s="33"/>
      <c r="FQ99" s="33"/>
      <c r="FR99" s="33"/>
      <c r="FS99" s="1"/>
      <c r="FT99" s="1"/>
      <c r="FU99" s="1"/>
      <c r="FV99" s="1"/>
      <c r="FW99" s="139"/>
      <c r="FX99" s="109" t="s">
        <v>320</v>
      </c>
    </row>
    <row r="100" spans="1:181" x14ac:dyDescent="0.25">
      <c r="A100" s="725"/>
      <c r="B100" s="718"/>
      <c r="C100" s="71" t="s">
        <v>726</v>
      </c>
      <c r="D100" s="149"/>
      <c r="E100" s="33"/>
      <c r="F100" s="33"/>
      <c r="G100" s="33"/>
      <c r="H100" s="33"/>
      <c r="I100" s="33"/>
      <c r="J100" s="33"/>
      <c r="K100" s="38" t="s">
        <v>320</v>
      </c>
      <c r="L100" s="38"/>
      <c r="M100" s="33"/>
      <c r="N100" s="1"/>
      <c r="O100" s="1"/>
      <c r="P100" s="38"/>
      <c r="Q100" s="33"/>
      <c r="R100" s="104" t="s">
        <v>282</v>
      </c>
      <c r="S100" s="108"/>
      <c r="T100" s="33"/>
      <c r="U100" s="108"/>
      <c r="V100" s="108" t="s">
        <v>320</v>
      </c>
      <c r="W100" s="10"/>
      <c r="X100" s="1"/>
      <c r="Y100" s="1"/>
      <c r="Z100" s="1"/>
      <c r="AA100" s="1"/>
      <c r="AB100" s="33"/>
      <c r="AC100" s="38" t="s">
        <v>320</v>
      </c>
      <c r="AD100" s="33"/>
      <c r="AE100" s="1"/>
      <c r="AF100" s="1"/>
      <c r="AG100" s="1"/>
      <c r="AH100" s="1"/>
      <c r="AI100" s="1"/>
      <c r="AJ100" s="1"/>
      <c r="AK100" s="1"/>
      <c r="AL100" s="33" t="s">
        <v>320</v>
      </c>
      <c r="AM100" s="1"/>
      <c r="AN100" s="10"/>
      <c r="AO100" s="135"/>
      <c r="AP100" s="179"/>
      <c r="AQ100" s="33" t="s">
        <v>282</v>
      </c>
      <c r="AR100" s="1"/>
      <c r="AS100" s="1"/>
      <c r="AT100" s="1"/>
      <c r="AU100" s="1"/>
      <c r="AV100" s="1"/>
      <c r="AW100" s="139"/>
      <c r="AX100" s="10"/>
      <c r="AY100" s="10" t="s">
        <v>320</v>
      </c>
      <c r="AZ100" s="1"/>
      <c r="BA100" s="33" t="s">
        <v>282</v>
      </c>
      <c r="BB100" s="1"/>
      <c r="BC100" s="1"/>
      <c r="BD100" s="1"/>
      <c r="BE100" s="1"/>
      <c r="BF100" s="1"/>
      <c r="BG100" s="1"/>
      <c r="BH100" s="1"/>
      <c r="BI100" s="33" t="s">
        <v>282</v>
      </c>
      <c r="BJ100" s="1"/>
      <c r="BK100" s="1"/>
      <c r="BL100" s="1"/>
      <c r="BM100" s="33" t="s">
        <v>282</v>
      </c>
      <c r="BN100" s="1"/>
      <c r="BO100" s="1"/>
      <c r="BP100" s="33" t="s">
        <v>282</v>
      </c>
      <c r="BQ100" s="33"/>
      <c r="BR100" s="33" t="s">
        <v>282</v>
      </c>
      <c r="BS100" s="33"/>
      <c r="BT100" s="33" t="s">
        <v>282</v>
      </c>
      <c r="BU100" s="33"/>
      <c r="BV100" s="33"/>
      <c r="BW100" s="33" t="s">
        <v>282</v>
      </c>
      <c r="BX100" s="108"/>
      <c r="BY100" s="33" t="s">
        <v>282</v>
      </c>
      <c r="BZ100" s="33"/>
      <c r="CA100" s="33" t="s">
        <v>282</v>
      </c>
      <c r="CC100" s="33" t="s">
        <v>282</v>
      </c>
      <c r="CE100" s="33" t="s">
        <v>282</v>
      </c>
      <c r="CF100" s="33" t="s">
        <v>282</v>
      </c>
      <c r="CG100" s="33" t="s">
        <v>282</v>
      </c>
      <c r="CH100" s="33"/>
      <c r="CI100" s="33"/>
      <c r="CJ100" s="1"/>
      <c r="CK100" s="1"/>
      <c r="CL100" s="33"/>
      <c r="CM100" s="33"/>
      <c r="CN100" s="33"/>
      <c r="CO100" s="33"/>
      <c r="CP100" s="33" t="s">
        <v>282</v>
      </c>
      <c r="CQ100" s="33" t="s">
        <v>282</v>
      </c>
      <c r="CR100" s="1"/>
      <c r="CS100" s="1"/>
      <c r="CT100" s="110" t="s">
        <v>1634</v>
      </c>
      <c r="CU100" s="33"/>
      <c r="CV100" s="33"/>
      <c r="CW100" s="33"/>
      <c r="CX100" s="193" t="s">
        <v>282</v>
      </c>
      <c r="CY100" s="1"/>
      <c r="CZ100" s="1"/>
      <c r="DA100" s="38" t="s">
        <v>282</v>
      </c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38" t="s">
        <v>282</v>
      </c>
      <c r="DN100" s="1"/>
      <c r="DO100" s="1"/>
      <c r="DP100" s="1"/>
      <c r="DQ100" s="1"/>
      <c r="DR100" s="1"/>
      <c r="DS100" s="1"/>
      <c r="DT100" s="33"/>
      <c r="DU100" s="1"/>
      <c r="DV100" s="1"/>
      <c r="DW100" s="1"/>
      <c r="DX100" s="33"/>
      <c r="DY100" s="1"/>
      <c r="DZ100" s="38" t="s">
        <v>282</v>
      </c>
      <c r="EF100" s="2" t="s">
        <v>320</v>
      </c>
      <c r="EG100" s="2" t="s">
        <v>320</v>
      </c>
      <c r="EW100" s="10" t="s">
        <v>282</v>
      </c>
      <c r="FD100" s="179"/>
      <c r="FE100" s="1"/>
      <c r="FF100" s="33" t="s">
        <v>320</v>
      </c>
      <c r="FG100" s="33" t="s">
        <v>320</v>
      </c>
      <c r="FH100" s="1"/>
      <c r="FI100" s="1"/>
      <c r="FJ100" s="1"/>
      <c r="FK100" s="1"/>
      <c r="FL100" s="1"/>
      <c r="FM100" s="1"/>
      <c r="FN100" s="33" t="s">
        <v>320</v>
      </c>
      <c r="FO100" s="33" t="s">
        <v>320</v>
      </c>
      <c r="FP100" s="33"/>
      <c r="FQ100" s="33" t="s">
        <v>320</v>
      </c>
      <c r="FR100" s="33"/>
      <c r="FS100" s="1"/>
      <c r="FT100" s="1"/>
      <c r="FU100" s="1"/>
      <c r="FV100" s="1"/>
      <c r="FW100" s="139"/>
      <c r="FX100" s="109" t="s">
        <v>320</v>
      </c>
    </row>
    <row r="101" spans="1:181" x14ac:dyDescent="0.25">
      <c r="A101" s="725"/>
      <c r="B101" s="718"/>
      <c r="C101" s="71" t="s">
        <v>727</v>
      </c>
      <c r="D101" s="150"/>
      <c r="E101" s="33"/>
      <c r="F101" s="33"/>
      <c r="G101" s="33"/>
      <c r="H101" s="33"/>
      <c r="I101" s="33"/>
      <c r="J101" s="33"/>
      <c r="K101" s="38" t="s">
        <v>320</v>
      </c>
      <c r="L101" s="38"/>
      <c r="M101" s="33"/>
      <c r="N101" s="1"/>
      <c r="O101" s="1"/>
      <c r="P101" s="38"/>
      <c r="Q101" s="33"/>
      <c r="R101" s="104" t="s">
        <v>282</v>
      </c>
      <c r="S101" s="108"/>
      <c r="T101" s="33"/>
      <c r="U101" s="108"/>
      <c r="V101" s="108" t="s">
        <v>320</v>
      </c>
      <c r="W101" s="41"/>
      <c r="X101" s="1"/>
      <c r="Y101" s="1"/>
      <c r="Z101" s="1"/>
      <c r="AA101" s="1"/>
      <c r="AB101" s="33"/>
      <c r="AC101" s="38" t="s">
        <v>320</v>
      </c>
      <c r="AD101" s="33"/>
      <c r="AE101" s="1"/>
      <c r="AF101" s="1"/>
      <c r="AG101" s="1"/>
      <c r="AH101" s="1"/>
      <c r="AI101" s="1"/>
      <c r="AJ101" s="1"/>
      <c r="AK101" s="1"/>
      <c r="AL101" s="33" t="s">
        <v>320</v>
      </c>
      <c r="AM101" s="1"/>
      <c r="AN101" s="10"/>
      <c r="AO101" s="135"/>
      <c r="AP101" s="179"/>
      <c r="AQ101" s="33" t="s">
        <v>282</v>
      </c>
      <c r="AR101" s="1"/>
      <c r="AS101" s="1"/>
      <c r="AT101" s="1"/>
      <c r="AU101" s="1"/>
      <c r="AV101" s="1"/>
      <c r="AW101" s="139"/>
      <c r="AX101" s="10"/>
      <c r="AY101" s="10" t="s">
        <v>320</v>
      </c>
      <c r="AZ101" s="1"/>
      <c r="BA101" s="33" t="s">
        <v>282</v>
      </c>
      <c r="BB101" s="1"/>
      <c r="BC101" s="1"/>
      <c r="BD101" s="1"/>
      <c r="BE101" s="1"/>
      <c r="BF101" s="1"/>
      <c r="BG101" s="1"/>
      <c r="BH101" s="1"/>
      <c r="BI101" s="33" t="s">
        <v>282</v>
      </c>
      <c r="BJ101" s="1"/>
      <c r="BK101" s="1"/>
      <c r="BL101" s="1"/>
      <c r="BM101" s="33" t="s">
        <v>282</v>
      </c>
      <c r="BN101" s="1"/>
      <c r="BO101" s="1"/>
      <c r="BP101" s="33" t="s">
        <v>282</v>
      </c>
      <c r="BQ101" s="33"/>
      <c r="BR101" s="33" t="s">
        <v>282</v>
      </c>
      <c r="BS101" s="33"/>
      <c r="BT101" s="33" t="s">
        <v>282</v>
      </c>
      <c r="BU101" s="33"/>
      <c r="BV101" s="33"/>
      <c r="BW101" s="32" t="s">
        <v>1204</v>
      </c>
      <c r="BX101" s="108"/>
      <c r="BY101" s="33" t="s">
        <v>282</v>
      </c>
      <c r="BZ101" s="33"/>
      <c r="CA101" s="33" t="s">
        <v>282</v>
      </c>
      <c r="CC101" s="33" t="s">
        <v>282</v>
      </c>
      <c r="CE101" s="33" t="s">
        <v>282</v>
      </c>
      <c r="CF101" s="33" t="s">
        <v>282</v>
      </c>
      <c r="CG101" s="33" t="s">
        <v>282</v>
      </c>
      <c r="CH101" s="33"/>
      <c r="CI101" s="33"/>
      <c r="CJ101" s="1"/>
      <c r="CK101" s="1"/>
      <c r="CL101" s="33"/>
      <c r="CM101" s="33"/>
      <c r="CN101" s="33"/>
      <c r="CO101" s="33"/>
      <c r="CP101" s="33" t="s">
        <v>282</v>
      </c>
      <c r="CQ101" s="33" t="s">
        <v>282</v>
      </c>
      <c r="CR101" s="1"/>
      <c r="CS101" s="1"/>
      <c r="CT101" s="110" t="s">
        <v>1635</v>
      </c>
      <c r="CU101" s="33"/>
      <c r="CV101" s="33"/>
      <c r="CW101" s="33"/>
      <c r="CX101" s="193" t="s">
        <v>282</v>
      </c>
      <c r="CY101" s="1"/>
      <c r="CZ101" s="1"/>
      <c r="DA101" s="38" t="s">
        <v>282</v>
      </c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38" t="s">
        <v>282</v>
      </c>
      <c r="DN101" s="1"/>
      <c r="DO101" s="1"/>
      <c r="DP101" s="1"/>
      <c r="DQ101" s="1"/>
      <c r="DR101" s="1"/>
      <c r="DS101" s="1"/>
      <c r="DT101" s="33"/>
      <c r="DU101" s="1"/>
      <c r="DV101" s="1"/>
      <c r="DW101" s="1"/>
      <c r="DX101" s="33"/>
      <c r="DY101" s="1"/>
      <c r="DZ101" s="38" t="s">
        <v>282</v>
      </c>
      <c r="EF101" s="2" t="s">
        <v>320</v>
      </c>
      <c r="EG101" s="2" t="s">
        <v>320</v>
      </c>
      <c r="EW101" s="10" t="s">
        <v>282</v>
      </c>
      <c r="FD101" s="179"/>
      <c r="FE101" s="1"/>
      <c r="FF101" s="33" t="s">
        <v>320</v>
      </c>
      <c r="FG101" s="33" t="s">
        <v>320</v>
      </c>
      <c r="FH101" s="1"/>
      <c r="FI101" s="1"/>
      <c r="FJ101" s="1"/>
      <c r="FK101" s="1"/>
      <c r="FL101" s="1"/>
      <c r="FM101" s="1"/>
      <c r="FN101" s="33" t="s">
        <v>320</v>
      </c>
      <c r="FO101" s="33" t="s">
        <v>320</v>
      </c>
      <c r="FP101" s="33"/>
      <c r="FQ101" s="33" t="s">
        <v>320</v>
      </c>
      <c r="FR101" s="33"/>
      <c r="FS101" s="1"/>
      <c r="FT101" s="1"/>
      <c r="FU101" s="1"/>
      <c r="FV101" s="1"/>
      <c r="FW101" s="139"/>
      <c r="FX101" s="109" t="s">
        <v>320</v>
      </c>
    </row>
    <row r="102" spans="1:181" x14ac:dyDescent="0.25">
      <c r="A102" s="725"/>
      <c r="B102" s="718"/>
      <c r="C102" s="71" t="s">
        <v>728</v>
      </c>
      <c r="D102" s="149"/>
      <c r="E102" s="33"/>
      <c r="F102" s="33"/>
      <c r="G102" s="33"/>
      <c r="H102" s="33"/>
      <c r="I102" s="33"/>
      <c r="J102" s="33"/>
      <c r="K102" s="38" t="s">
        <v>320</v>
      </c>
      <c r="L102" s="38"/>
      <c r="M102" s="33"/>
      <c r="N102" s="1"/>
      <c r="O102" s="1"/>
      <c r="P102" s="38"/>
      <c r="Q102" s="33"/>
      <c r="R102" s="104" t="s">
        <v>282</v>
      </c>
      <c r="S102" s="108"/>
      <c r="T102" s="33"/>
      <c r="U102" s="108"/>
      <c r="V102" s="108" t="s">
        <v>320</v>
      </c>
      <c r="W102" s="10"/>
      <c r="X102" s="1"/>
      <c r="Y102" s="1"/>
      <c r="Z102" s="1"/>
      <c r="AA102" s="1"/>
      <c r="AB102" s="33"/>
      <c r="AC102" s="38" t="s">
        <v>320</v>
      </c>
      <c r="AD102" s="33"/>
      <c r="AE102" s="1"/>
      <c r="AF102" s="1"/>
      <c r="AG102" s="1"/>
      <c r="AH102" s="1"/>
      <c r="AI102" s="1"/>
      <c r="AJ102" s="1"/>
      <c r="AK102" s="1"/>
      <c r="AL102" s="33" t="s">
        <v>320</v>
      </c>
      <c r="AM102" s="1"/>
      <c r="AN102" s="10"/>
      <c r="AO102" s="135"/>
      <c r="AP102" s="179"/>
      <c r="AQ102" s="33" t="s">
        <v>282</v>
      </c>
      <c r="AR102" s="1"/>
      <c r="AS102" s="1"/>
      <c r="AT102" s="1"/>
      <c r="AU102" s="1"/>
      <c r="AV102" s="1"/>
      <c r="AW102" s="139"/>
      <c r="AX102" s="10"/>
      <c r="AY102" s="10" t="s">
        <v>320</v>
      </c>
      <c r="AZ102" s="1"/>
      <c r="BA102" s="33" t="s">
        <v>282</v>
      </c>
      <c r="BB102" s="1"/>
      <c r="BC102" s="1"/>
      <c r="BD102" s="1"/>
      <c r="BE102" s="1"/>
      <c r="BF102" s="1"/>
      <c r="BG102" s="1"/>
      <c r="BH102" s="1"/>
      <c r="BI102" s="33" t="s">
        <v>282</v>
      </c>
      <c r="BJ102" s="1"/>
      <c r="BK102" s="1"/>
      <c r="BL102" s="1"/>
      <c r="BM102" s="33" t="s">
        <v>282</v>
      </c>
      <c r="BN102" s="1"/>
      <c r="BO102" s="1"/>
      <c r="BP102" s="33" t="s">
        <v>282</v>
      </c>
      <c r="BQ102" s="33"/>
      <c r="BR102" s="33" t="s">
        <v>282</v>
      </c>
      <c r="BS102" s="33"/>
      <c r="BT102" s="33" t="s">
        <v>282</v>
      </c>
      <c r="BU102" s="33"/>
      <c r="BV102" s="33"/>
      <c r="BW102" s="33" t="s">
        <v>282</v>
      </c>
      <c r="BX102" s="108"/>
      <c r="BY102" s="33" t="s">
        <v>282</v>
      </c>
      <c r="BZ102" s="33"/>
      <c r="CA102" s="33" t="s">
        <v>282</v>
      </c>
      <c r="CC102" s="33" t="s">
        <v>282</v>
      </c>
      <c r="CE102" s="33" t="s">
        <v>282</v>
      </c>
      <c r="CF102" s="33" t="s">
        <v>282</v>
      </c>
      <c r="CG102" s="33" t="s">
        <v>282</v>
      </c>
      <c r="CH102" s="33"/>
      <c r="CI102" s="33"/>
      <c r="CJ102" s="1"/>
      <c r="CK102" s="1"/>
      <c r="CL102" s="33"/>
      <c r="CM102" s="33"/>
      <c r="CN102" s="33"/>
      <c r="CO102" s="33"/>
      <c r="CP102" s="33" t="s">
        <v>282</v>
      </c>
      <c r="CQ102" s="33" t="s">
        <v>282</v>
      </c>
      <c r="CR102" s="1"/>
      <c r="CS102" s="1"/>
      <c r="CT102" s="110" t="s">
        <v>1635</v>
      </c>
      <c r="CU102" s="33"/>
      <c r="CV102" s="33"/>
      <c r="CW102" s="33"/>
      <c r="CX102" s="193" t="s">
        <v>282</v>
      </c>
      <c r="CY102" s="1"/>
      <c r="CZ102" s="1"/>
      <c r="DA102" s="38" t="s">
        <v>282</v>
      </c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38" t="s">
        <v>282</v>
      </c>
      <c r="DN102" s="1"/>
      <c r="DO102" s="1"/>
      <c r="DP102" s="1"/>
      <c r="DQ102" s="1"/>
      <c r="DR102" s="1"/>
      <c r="DS102" s="1"/>
      <c r="DT102" s="33"/>
      <c r="DU102" s="1"/>
      <c r="DV102" s="1"/>
      <c r="DW102" s="1"/>
      <c r="DX102" s="33"/>
      <c r="DY102" s="1"/>
      <c r="DZ102" s="38" t="s">
        <v>282</v>
      </c>
      <c r="EF102" s="2" t="s">
        <v>320</v>
      </c>
      <c r="EG102" s="2" t="s">
        <v>320</v>
      </c>
      <c r="EW102" s="10" t="s">
        <v>282</v>
      </c>
      <c r="FD102" s="179"/>
      <c r="FE102" s="1"/>
      <c r="FF102" s="33" t="s">
        <v>320</v>
      </c>
      <c r="FG102" s="33" t="s">
        <v>320</v>
      </c>
      <c r="FH102" s="1"/>
      <c r="FI102" s="1"/>
      <c r="FJ102" s="1"/>
      <c r="FK102" s="1"/>
      <c r="FL102" s="1"/>
      <c r="FM102" s="1"/>
      <c r="FN102" s="33" t="s">
        <v>320</v>
      </c>
      <c r="FO102" s="33" t="s">
        <v>320</v>
      </c>
      <c r="FP102" s="33"/>
      <c r="FQ102" s="33" t="s">
        <v>320</v>
      </c>
      <c r="FR102" s="33"/>
      <c r="FS102" s="1"/>
      <c r="FT102" s="1"/>
      <c r="FU102" s="1"/>
      <c r="FV102" s="1"/>
      <c r="FW102" s="139"/>
      <c r="FX102" s="109" t="s">
        <v>320</v>
      </c>
    </row>
    <row r="103" spans="1:181" x14ac:dyDescent="0.25">
      <c r="A103" s="725"/>
      <c r="B103" s="718"/>
      <c r="C103" s="71" t="s">
        <v>729</v>
      </c>
      <c r="D103" s="149"/>
      <c r="E103" s="33"/>
      <c r="F103" s="33"/>
      <c r="G103" s="33"/>
      <c r="H103" s="33"/>
      <c r="I103" s="33"/>
      <c r="J103" s="33"/>
      <c r="K103" s="38" t="s">
        <v>320</v>
      </c>
      <c r="L103" s="38"/>
      <c r="M103" s="33"/>
      <c r="N103" s="1"/>
      <c r="O103" s="1"/>
      <c r="P103" s="38"/>
      <c r="Q103" s="33"/>
      <c r="R103" s="104" t="s">
        <v>282</v>
      </c>
      <c r="S103" s="108"/>
      <c r="T103" s="33"/>
      <c r="U103" s="108"/>
      <c r="V103" s="108" t="s">
        <v>320</v>
      </c>
      <c r="W103" s="10"/>
      <c r="X103" s="1"/>
      <c r="Y103" s="1"/>
      <c r="Z103" s="1"/>
      <c r="AA103" s="1"/>
      <c r="AB103" s="33"/>
      <c r="AC103" s="38" t="s">
        <v>320</v>
      </c>
      <c r="AD103" s="33"/>
      <c r="AE103" s="1"/>
      <c r="AF103" s="1"/>
      <c r="AG103" s="1"/>
      <c r="AH103" s="1"/>
      <c r="AI103" s="1"/>
      <c r="AJ103" s="1"/>
      <c r="AK103" s="1"/>
      <c r="AL103" s="33" t="s">
        <v>320</v>
      </c>
      <c r="AM103" s="1"/>
      <c r="AN103" s="10"/>
      <c r="AO103" s="135"/>
      <c r="AP103" s="179"/>
      <c r="AQ103" s="33" t="s">
        <v>282</v>
      </c>
      <c r="AR103" s="1"/>
      <c r="AS103" s="1"/>
      <c r="AT103" s="1"/>
      <c r="AU103" s="1"/>
      <c r="AV103" s="1"/>
      <c r="AW103" s="139"/>
      <c r="AX103" s="10"/>
      <c r="AY103" s="10" t="s">
        <v>320</v>
      </c>
      <c r="AZ103" s="1"/>
      <c r="BA103" s="33" t="s">
        <v>282</v>
      </c>
      <c r="BB103" s="1"/>
      <c r="BC103" s="1"/>
      <c r="BD103" s="1"/>
      <c r="BE103" s="1"/>
      <c r="BF103" s="1"/>
      <c r="BG103" s="1"/>
      <c r="BH103" s="1"/>
      <c r="BI103" s="33" t="s">
        <v>282</v>
      </c>
      <c r="BJ103" s="1"/>
      <c r="BK103" s="1"/>
      <c r="BL103" s="1"/>
      <c r="BM103" s="33" t="s">
        <v>282</v>
      </c>
      <c r="BN103" s="1"/>
      <c r="BO103" s="1"/>
      <c r="BP103" s="33" t="s">
        <v>282</v>
      </c>
      <c r="BQ103" s="33"/>
      <c r="BR103" s="33" t="s">
        <v>282</v>
      </c>
      <c r="BS103" s="33"/>
      <c r="BT103" s="33" t="s">
        <v>282</v>
      </c>
      <c r="BU103" s="33"/>
      <c r="BV103" s="33"/>
      <c r="BW103" s="33" t="s">
        <v>282</v>
      </c>
      <c r="BX103" s="108"/>
      <c r="BY103" s="33" t="s">
        <v>282</v>
      </c>
      <c r="BZ103" s="33"/>
      <c r="CA103" s="33" t="s">
        <v>282</v>
      </c>
      <c r="CC103" s="33" t="s">
        <v>282</v>
      </c>
      <c r="CE103" s="33" t="s">
        <v>282</v>
      </c>
      <c r="CF103" s="33" t="s">
        <v>282</v>
      </c>
      <c r="CG103" s="33" t="s">
        <v>282</v>
      </c>
      <c r="CH103" s="33"/>
      <c r="CI103" s="33"/>
      <c r="CJ103" s="1"/>
      <c r="CK103" s="1"/>
      <c r="CL103" s="33"/>
      <c r="CM103" s="33"/>
      <c r="CN103" s="33"/>
      <c r="CO103" s="33"/>
      <c r="CP103" s="33" t="s">
        <v>282</v>
      </c>
      <c r="CQ103" s="33" t="s">
        <v>282</v>
      </c>
      <c r="CR103" s="1"/>
      <c r="CS103" s="1"/>
      <c r="CT103" s="110" t="s">
        <v>1635</v>
      </c>
      <c r="CU103" s="33"/>
      <c r="CV103" s="33"/>
      <c r="CW103" s="33"/>
      <c r="CX103" s="193" t="s">
        <v>1635</v>
      </c>
      <c r="CY103" s="1"/>
      <c r="CZ103" s="1"/>
      <c r="DA103" s="38" t="s">
        <v>282</v>
      </c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38" t="s">
        <v>282</v>
      </c>
      <c r="DN103" s="1"/>
      <c r="DO103" s="1"/>
      <c r="DP103" s="1"/>
      <c r="DQ103" s="1"/>
      <c r="DR103" s="1"/>
      <c r="DS103" s="1"/>
      <c r="DT103" s="33"/>
      <c r="DU103" s="1"/>
      <c r="DV103" s="1"/>
      <c r="DW103" s="1"/>
      <c r="DX103" s="33"/>
      <c r="DY103" s="1"/>
      <c r="DZ103" s="38" t="s">
        <v>282</v>
      </c>
      <c r="EF103" s="2" t="s">
        <v>320</v>
      </c>
      <c r="EG103" s="2" t="s">
        <v>320</v>
      </c>
      <c r="EW103" s="10" t="s">
        <v>282</v>
      </c>
      <c r="FD103" s="179"/>
      <c r="FE103" s="1"/>
      <c r="FF103" s="33" t="s">
        <v>320</v>
      </c>
      <c r="FG103" s="33" t="s">
        <v>320</v>
      </c>
      <c r="FH103" s="1"/>
      <c r="FI103" s="1"/>
      <c r="FJ103" s="1"/>
      <c r="FK103" s="1"/>
      <c r="FL103" s="1"/>
      <c r="FM103" s="1"/>
      <c r="FN103" s="33" t="s">
        <v>320</v>
      </c>
      <c r="FO103" s="33" t="s">
        <v>320</v>
      </c>
      <c r="FP103" s="33"/>
      <c r="FQ103" s="33"/>
      <c r="FR103" s="33"/>
      <c r="FS103" s="1"/>
      <c r="FT103" s="1"/>
      <c r="FU103" s="1"/>
      <c r="FV103" s="1"/>
      <c r="FW103" s="139"/>
      <c r="FX103" s="109" t="s">
        <v>320</v>
      </c>
    </row>
    <row r="104" spans="1:181" x14ac:dyDescent="0.25">
      <c r="A104" s="725"/>
      <c r="B104" s="718"/>
      <c r="C104" s="71" t="s">
        <v>730</v>
      </c>
      <c r="D104" s="149"/>
      <c r="E104" s="33"/>
      <c r="F104" s="33"/>
      <c r="G104" s="33"/>
      <c r="H104" s="33"/>
      <c r="I104" s="33"/>
      <c r="J104" s="33"/>
      <c r="K104" s="38" t="s">
        <v>320</v>
      </c>
      <c r="L104" s="38"/>
      <c r="M104" s="33"/>
      <c r="N104" s="1"/>
      <c r="O104" s="1"/>
      <c r="P104" s="33"/>
      <c r="Q104" s="33"/>
      <c r="R104" s="109" t="s">
        <v>282</v>
      </c>
      <c r="S104" s="108"/>
      <c r="T104" s="33"/>
      <c r="U104" s="108"/>
      <c r="V104" s="108" t="s">
        <v>320</v>
      </c>
      <c r="W104" s="10"/>
      <c r="X104" s="1"/>
      <c r="Y104" s="1"/>
      <c r="Z104" s="1"/>
      <c r="AA104" s="1"/>
      <c r="AB104" s="33"/>
      <c r="AC104" s="38" t="s">
        <v>320</v>
      </c>
      <c r="AD104" s="33"/>
      <c r="AE104" s="1"/>
      <c r="AF104" s="1"/>
      <c r="AG104" s="1"/>
      <c r="AH104" s="1"/>
      <c r="AI104" s="1"/>
      <c r="AJ104" s="1"/>
      <c r="AK104" s="1"/>
      <c r="AL104" s="33" t="s">
        <v>320</v>
      </c>
      <c r="AM104" s="1"/>
      <c r="AN104" s="10"/>
      <c r="AO104" s="135"/>
      <c r="AP104" s="179"/>
      <c r="AQ104" s="33" t="s">
        <v>282</v>
      </c>
      <c r="AR104" s="1"/>
      <c r="AS104" s="1"/>
      <c r="AT104" s="1"/>
      <c r="AU104" s="1"/>
      <c r="AV104" s="1"/>
      <c r="AW104" s="139"/>
      <c r="AX104" s="10"/>
      <c r="AY104" s="10" t="s">
        <v>320</v>
      </c>
      <c r="AZ104" s="1"/>
      <c r="BA104" s="33" t="s">
        <v>282</v>
      </c>
      <c r="BB104" s="1"/>
      <c r="BC104" s="1"/>
      <c r="BD104" s="1"/>
      <c r="BE104" s="1"/>
      <c r="BF104" s="1"/>
      <c r="BG104" s="1"/>
      <c r="BH104" s="1"/>
      <c r="BI104" s="33" t="s">
        <v>282</v>
      </c>
      <c r="BJ104" s="1"/>
      <c r="BK104" s="1"/>
      <c r="BL104" s="1"/>
      <c r="BM104" s="33" t="s">
        <v>282</v>
      </c>
      <c r="BN104" s="1"/>
      <c r="BO104" s="1"/>
      <c r="BP104" s="33" t="s">
        <v>282</v>
      </c>
      <c r="BQ104" s="33"/>
      <c r="BR104" s="33" t="s">
        <v>282</v>
      </c>
      <c r="BS104" s="33"/>
      <c r="BT104" s="33" t="s">
        <v>282</v>
      </c>
      <c r="BU104" s="33"/>
      <c r="BV104" s="33"/>
      <c r="BW104" s="33" t="s">
        <v>282</v>
      </c>
      <c r="BX104" s="108"/>
      <c r="BY104" s="33" t="s">
        <v>282</v>
      </c>
      <c r="BZ104" s="33"/>
      <c r="CA104" s="33" t="s">
        <v>282</v>
      </c>
      <c r="CC104" s="33" t="s">
        <v>282</v>
      </c>
      <c r="CE104" s="33" t="s">
        <v>282</v>
      </c>
      <c r="CF104" s="33" t="s">
        <v>282</v>
      </c>
      <c r="CG104" s="33" t="s">
        <v>282</v>
      </c>
      <c r="CH104" s="33"/>
      <c r="CI104" s="33"/>
      <c r="CJ104" s="1"/>
      <c r="CK104" s="1"/>
      <c r="CL104" s="33"/>
      <c r="CM104" s="33"/>
      <c r="CN104" s="33"/>
      <c r="CO104" s="33"/>
      <c r="CP104" s="33" t="s">
        <v>282</v>
      </c>
      <c r="CQ104" s="33" t="s">
        <v>282</v>
      </c>
      <c r="CR104" s="1"/>
      <c r="CS104" s="1"/>
      <c r="CT104" s="110" t="s">
        <v>1635</v>
      </c>
      <c r="CU104" s="33"/>
      <c r="CV104" s="33"/>
      <c r="CW104" s="33"/>
      <c r="CX104" s="193" t="s">
        <v>282</v>
      </c>
      <c r="CY104" s="1"/>
      <c r="CZ104" s="1"/>
      <c r="DA104" s="38" t="s">
        <v>282</v>
      </c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38" t="s">
        <v>282</v>
      </c>
      <c r="DN104" s="1"/>
      <c r="DO104" s="1"/>
      <c r="DP104" s="1"/>
      <c r="DQ104" s="1"/>
      <c r="DR104" s="1"/>
      <c r="DS104" s="1"/>
      <c r="DT104" s="33"/>
      <c r="DU104" s="1"/>
      <c r="DV104" s="1"/>
      <c r="DW104" s="1"/>
      <c r="DX104" s="33"/>
      <c r="DY104" s="1"/>
      <c r="DZ104" s="38" t="s">
        <v>282</v>
      </c>
      <c r="EF104" s="2" t="s">
        <v>320</v>
      </c>
      <c r="EG104" s="2" t="s">
        <v>320</v>
      </c>
      <c r="EW104" s="10" t="s">
        <v>282</v>
      </c>
      <c r="FD104" s="179"/>
      <c r="FE104" s="1"/>
      <c r="FF104" s="33" t="s">
        <v>320</v>
      </c>
      <c r="FG104" s="33" t="s">
        <v>320</v>
      </c>
      <c r="FH104" s="1"/>
      <c r="FI104" s="1"/>
      <c r="FJ104" s="1"/>
      <c r="FK104" s="1"/>
      <c r="FL104" s="1"/>
      <c r="FM104" s="1"/>
      <c r="FN104" s="33" t="s">
        <v>320</v>
      </c>
      <c r="FO104" s="33" t="s">
        <v>320</v>
      </c>
      <c r="FP104" s="33"/>
      <c r="FQ104" s="33" t="s">
        <v>320</v>
      </c>
      <c r="FR104" s="33"/>
      <c r="FS104" s="1"/>
      <c r="FT104" s="1"/>
      <c r="FU104" s="1"/>
      <c r="FV104" s="1"/>
      <c r="FW104" s="139"/>
      <c r="FX104" s="109" t="s">
        <v>320</v>
      </c>
    </row>
    <row r="105" spans="1:181" x14ac:dyDescent="0.25">
      <c r="A105" s="725"/>
      <c r="B105" s="718"/>
      <c r="C105" s="71" t="s">
        <v>731</v>
      </c>
      <c r="D105" s="149"/>
      <c r="E105" s="33"/>
      <c r="F105" s="33"/>
      <c r="G105" s="33"/>
      <c r="H105" s="33"/>
      <c r="I105" s="33"/>
      <c r="J105" s="33"/>
      <c r="K105" s="38" t="s">
        <v>320</v>
      </c>
      <c r="L105" s="38"/>
      <c r="M105" s="33"/>
      <c r="N105" s="1"/>
      <c r="O105" s="1"/>
      <c r="P105" s="33"/>
      <c r="Q105" s="33"/>
      <c r="R105" s="109" t="s">
        <v>282</v>
      </c>
      <c r="S105" s="108"/>
      <c r="T105" s="33"/>
      <c r="U105" s="108"/>
      <c r="V105" s="108" t="s">
        <v>320</v>
      </c>
      <c r="W105" s="10"/>
      <c r="X105" s="1"/>
      <c r="Y105" s="1"/>
      <c r="Z105" s="1"/>
      <c r="AA105" s="1"/>
      <c r="AB105" s="33"/>
      <c r="AC105" s="38" t="s">
        <v>320</v>
      </c>
      <c r="AD105" s="33"/>
      <c r="AE105" s="1"/>
      <c r="AF105" s="1"/>
      <c r="AG105" s="1"/>
      <c r="AH105" s="1"/>
      <c r="AI105" s="1"/>
      <c r="AJ105" s="1"/>
      <c r="AK105" s="1"/>
      <c r="AL105" s="33" t="s">
        <v>320</v>
      </c>
      <c r="AM105" s="1"/>
      <c r="AN105" s="10"/>
      <c r="AO105" s="135"/>
      <c r="AP105" s="179"/>
      <c r="AQ105" s="33" t="s">
        <v>282</v>
      </c>
      <c r="AR105" s="1"/>
      <c r="AS105" s="1"/>
      <c r="AT105" s="1"/>
      <c r="AU105" s="1"/>
      <c r="AV105" s="1"/>
      <c r="AW105" s="139"/>
      <c r="AX105" s="10"/>
      <c r="AY105" s="10" t="s">
        <v>320</v>
      </c>
      <c r="AZ105" s="1"/>
      <c r="BA105" s="33" t="s">
        <v>282</v>
      </c>
      <c r="BB105" s="1"/>
      <c r="BC105" s="1"/>
      <c r="BD105" s="1"/>
      <c r="BE105" s="1"/>
      <c r="BF105" s="1"/>
      <c r="BG105" s="1"/>
      <c r="BH105" s="1"/>
      <c r="BI105" s="33" t="s">
        <v>282</v>
      </c>
      <c r="BJ105" s="1"/>
      <c r="BK105" s="1"/>
      <c r="BL105" s="1"/>
      <c r="BM105" s="33" t="s">
        <v>282</v>
      </c>
      <c r="BN105" s="1"/>
      <c r="BO105" s="1"/>
      <c r="BP105" s="33" t="s">
        <v>282</v>
      </c>
      <c r="BQ105" s="33"/>
      <c r="BR105" s="33" t="s">
        <v>282</v>
      </c>
      <c r="BS105" s="33"/>
      <c r="BT105" s="33" t="s">
        <v>282</v>
      </c>
      <c r="BU105" s="33"/>
      <c r="BV105" s="33"/>
      <c r="BW105" s="33" t="s">
        <v>282</v>
      </c>
      <c r="BX105" s="108"/>
      <c r="BY105" s="33" t="s">
        <v>282</v>
      </c>
      <c r="BZ105" s="33"/>
      <c r="CA105" s="33" t="s">
        <v>282</v>
      </c>
      <c r="CC105" s="33" t="s">
        <v>1528</v>
      </c>
      <c r="CE105" s="33" t="s">
        <v>1528</v>
      </c>
      <c r="CF105" s="33" t="s">
        <v>282</v>
      </c>
      <c r="CG105" s="33" t="s">
        <v>282</v>
      </c>
      <c r="CH105" s="33"/>
      <c r="CI105" s="33"/>
      <c r="CJ105" s="1"/>
      <c r="CK105" s="1"/>
      <c r="CL105" s="33"/>
      <c r="CM105" s="33"/>
      <c r="CN105" s="33"/>
      <c r="CO105" s="33"/>
      <c r="CP105" s="33" t="s">
        <v>282</v>
      </c>
      <c r="CQ105" s="33" t="s">
        <v>282</v>
      </c>
      <c r="CR105" s="1"/>
      <c r="CS105" s="1"/>
      <c r="CT105" s="110" t="s">
        <v>282</v>
      </c>
      <c r="CU105" s="33"/>
      <c r="CV105" s="33"/>
      <c r="CW105" s="33"/>
      <c r="CX105" s="193" t="s">
        <v>282</v>
      </c>
      <c r="CY105" s="1"/>
      <c r="CZ105" s="1"/>
      <c r="DA105" s="38" t="s">
        <v>1681</v>
      </c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33"/>
      <c r="DN105" s="1"/>
      <c r="DO105" s="1"/>
      <c r="DP105" s="1"/>
      <c r="DQ105" s="1"/>
      <c r="DR105" s="1"/>
      <c r="DS105" s="1"/>
      <c r="DT105" s="33"/>
      <c r="DU105" s="1"/>
      <c r="DV105" s="1"/>
      <c r="DW105" s="1"/>
      <c r="DX105" s="33"/>
      <c r="DY105" s="1"/>
      <c r="DZ105" s="38" t="s">
        <v>282</v>
      </c>
      <c r="EF105" s="2" t="s">
        <v>320</v>
      </c>
      <c r="EG105" s="2" t="s">
        <v>320</v>
      </c>
      <c r="EW105" s="10"/>
      <c r="FD105" s="179"/>
      <c r="FE105" s="1"/>
      <c r="FF105" s="33" t="s">
        <v>1982</v>
      </c>
      <c r="FG105" s="33" t="s">
        <v>1982</v>
      </c>
      <c r="FH105" s="1"/>
      <c r="FI105" s="1"/>
      <c r="FJ105" s="1"/>
      <c r="FK105" s="1"/>
      <c r="FL105" s="1"/>
      <c r="FM105" s="1"/>
      <c r="FN105" s="33" t="s">
        <v>1999</v>
      </c>
      <c r="FO105" s="33" t="s">
        <v>1999</v>
      </c>
      <c r="FP105" s="33"/>
      <c r="FQ105" s="33" t="s">
        <v>320</v>
      </c>
      <c r="FR105" s="33"/>
      <c r="FS105" s="1"/>
      <c r="FT105" s="1"/>
      <c r="FU105" s="1"/>
      <c r="FV105" s="1"/>
      <c r="FW105" s="139"/>
      <c r="FX105" s="109" t="s">
        <v>320</v>
      </c>
    </row>
    <row r="106" spans="1:181" x14ac:dyDescent="0.25">
      <c r="A106" s="725"/>
      <c r="B106" s="718"/>
      <c r="C106" s="71" t="s">
        <v>732</v>
      </c>
      <c r="D106" s="149"/>
      <c r="E106" s="33"/>
      <c r="F106" s="33"/>
      <c r="G106" s="33"/>
      <c r="H106" s="33"/>
      <c r="I106" s="33"/>
      <c r="J106" s="33"/>
      <c r="K106" s="38" t="s">
        <v>320</v>
      </c>
      <c r="L106" s="38"/>
      <c r="M106" s="33"/>
      <c r="N106" s="1"/>
      <c r="O106" s="1"/>
      <c r="P106" s="38"/>
      <c r="Q106" s="33"/>
      <c r="R106" s="104" t="s">
        <v>282</v>
      </c>
      <c r="S106" s="108"/>
      <c r="T106" s="33"/>
      <c r="U106" s="108"/>
      <c r="V106" s="108" t="s">
        <v>320</v>
      </c>
      <c r="W106" s="10"/>
      <c r="X106" s="1"/>
      <c r="Y106" s="1"/>
      <c r="Z106" s="1"/>
      <c r="AA106" s="1"/>
      <c r="AB106" s="33"/>
      <c r="AC106" s="38" t="s">
        <v>320</v>
      </c>
      <c r="AD106" s="33"/>
      <c r="AE106" s="1"/>
      <c r="AF106" s="1"/>
      <c r="AG106" s="1"/>
      <c r="AH106" s="1"/>
      <c r="AI106" s="1"/>
      <c r="AJ106" s="1"/>
      <c r="AK106" s="1"/>
      <c r="AL106" s="33" t="s">
        <v>320</v>
      </c>
      <c r="AM106" s="1"/>
      <c r="AN106" s="10"/>
      <c r="AO106" s="135"/>
      <c r="AP106" s="179"/>
      <c r="AQ106" s="33" t="s">
        <v>282</v>
      </c>
      <c r="AR106" s="1"/>
      <c r="AS106" s="1"/>
      <c r="AT106" s="1"/>
      <c r="AU106" s="1"/>
      <c r="AV106" s="1"/>
      <c r="AW106" s="139"/>
      <c r="AX106" s="10"/>
      <c r="AY106" s="10" t="s">
        <v>320</v>
      </c>
      <c r="AZ106" s="1"/>
      <c r="BA106" s="33" t="s">
        <v>282</v>
      </c>
      <c r="BB106" s="1"/>
      <c r="BC106" s="1"/>
      <c r="BD106" s="1"/>
      <c r="BE106" s="1"/>
      <c r="BF106" s="1"/>
      <c r="BG106" s="1"/>
      <c r="BH106" s="1"/>
      <c r="BI106" s="33" t="s">
        <v>282</v>
      </c>
      <c r="BJ106" s="1"/>
      <c r="BK106" s="1"/>
      <c r="BL106" s="1"/>
      <c r="BM106" s="33" t="s">
        <v>282</v>
      </c>
      <c r="BN106" s="1"/>
      <c r="BO106" s="1"/>
      <c r="BP106" s="33" t="s">
        <v>282</v>
      </c>
      <c r="BQ106" s="33"/>
      <c r="BR106" s="33" t="s">
        <v>282</v>
      </c>
      <c r="BS106" s="33"/>
      <c r="BT106" s="33" t="s">
        <v>282</v>
      </c>
      <c r="BU106" s="33"/>
      <c r="BV106" s="33"/>
      <c r="BW106" s="32" t="s">
        <v>1204</v>
      </c>
      <c r="BX106" s="108"/>
      <c r="BY106" s="33" t="s">
        <v>282</v>
      </c>
      <c r="BZ106" s="33"/>
      <c r="CA106" s="38" t="s">
        <v>1528</v>
      </c>
      <c r="CC106" s="33" t="s">
        <v>282</v>
      </c>
      <c r="CE106" s="33" t="s">
        <v>282</v>
      </c>
      <c r="CF106" s="33" t="s">
        <v>282</v>
      </c>
      <c r="CG106" s="33" t="s">
        <v>282</v>
      </c>
      <c r="CH106" s="33"/>
      <c r="CI106" s="33"/>
      <c r="CJ106" s="1"/>
      <c r="CK106" s="1"/>
      <c r="CL106" s="33"/>
      <c r="CM106" s="33"/>
      <c r="CN106" s="33"/>
      <c r="CO106" s="33"/>
      <c r="CP106" s="33" t="s">
        <v>282</v>
      </c>
      <c r="CQ106" s="33" t="s">
        <v>282</v>
      </c>
      <c r="CR106" s="1"/>
      <c r="CS106" s="1"/>
      <c r="CT106" s="110" t="s">
        <v>1635</v>
      </c>
      <c r="CU106" s="33"/>
      <c r="CV106" s="33"/>
      <c r="CW106" s="33"/>
      <c r="CX106" s="193" t="s">
        <v>282</v>
      </c>
      <c r="CY106" s="1"/>
      <c r="CZ106" s="1"/>
      <c r="DA106" s="38" t="s">
        <v>282</v>
      </c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38" t="s">
        <v>282</v>
      </c>
      <c r="DN106" s="1"/>
      <c r="DO106" s="1"/>
      <c r="DP106" s="1"/>
      <c r="DQ106" s="1"/>
      <c r="DR106" s="1"/>
      <c r="DS106" s="1"/>
      <c r="DT106" s="33"/>
      <c r="DU106" s="1"/>
      <c r="DV106" s="1"/>
      <c r="DW106" s="1"/>
      <c r="DX106" s="33"/>
      <c r="DY106" s="1"/>
      <c r="DZ106" s="38" t="s">
        <v>282</v>
      </c>
      <c r="EF106" s="2" t="s">
        <v>320</v>
      </c>
      <c r="EG106" s="2" t="s">
        <v>320</v>
      </c>
      <c r="EW106" s="10" t="s">
        <v>282</v>
      </c>
      <c r="FD106" s="179"/>
      <c r="FE106" s="1"/>
      <c r="FF106" s="33" t="s">
        <v>320</v>
      </c>
      <c r="FG106" s="33" t="s">
        <v>320</v>
      </c>
      <c r="FH106" s="1"/>
      <c r="FI106" s="1"/>
      <c r="FJ106" s="1"/>
      <c r="FK106" s="1"/>
      <c r="FL106" s="1"/>
      <c r="FM106" s="1"/>
      <c r="FN106" s="33" t="s">
        <v>320</v>
      </c>
      <c r="FO106" s="33" t="s">
        <v>320</v>
      </c>
      <c r="FP106" s="33"/>
      <c r="FQ106" s="33" t="s">
        <v>320</v>
      </c>
      <c r="FR106" s="33"/>
      <c r="FS106" s="1"/>
      <c r="FT106" s="1"/>
      <c r="FU106" s="1"/>
      <c r="FV106" s="1"/>
      <c r="FW106" s="139"/>
      <c r="FX106" s="109" t="s">
        <v>320</v>
      </c>
    </row>
    <row r="107" spans="1:181" x14ac:dyDescent="0.25">
      <c r="A107" s="725"/>
      <c r="B107" s="718"/>
      <c r="C107" s="71" t="s">
        <v>733</v>
      </c>
      <c r="D107" s="149"/>
      <c r="E107" s="33"/>
      <c r="F107" s="33"/>
      <c r="G107" s="33"/>
      <c r="H107" s="33"/>
      <c r="I107" s="33"/>
      <c r="J107" s="33"/>
      <c r="K107" s="38" t="s">
        <v>320</v>
      </c>
      <c r="L107" s="38"/>
      <c r="M107" s="33"/>
      <c r="N107" s="1"/>
      <c r="O107" s="1"/>
      <c r="P107" s="33"/>
      <c r="Q107" s="38"/>
      <c r="R107" s="104" t="s">
        <v>282</v>
      </c>
      <c r="S107" s="108"/>
      <c r="T107" s="33"/>
      <c r="U107" s="108"/>
      <c r="V107" s="108" t="s">
        <v>320</v>
      </c>
      <c r="W107" s="10"/>
      <c r="X107" s="1"/>
      <c r="Y107" s="1"/>
      <c r="Z107" s="1"/>
      <c r="AA107" s="1"/>
      <c r="AB107" s="33"/>
      <c r="AC107" s="38" t="s">
        <v>320</v>
      </c>
      <c r="AD107" s="33"/>
      <c r="AE107" s="1"/>
      <c r="AF107" s="1"/>
      <c r="AG107" s="1"/>
      <c r="AH107" s="1"/>
      <c r="AI107" s="1"/>
      <c r="AJ107" s="1"/>
      <c r="AK107" s="1"/>
      <c r="AL107" s="33" t="s">
        <v>320</v>
      </c>
      <c r="AM107" s="1"/>
      <c r="AN107" s="10"/>
      <c r="AO107" s="135"/>
      <c r="AP107" s="179"/>
      <c r="AQ107" s="33" t="s">
        <v>282</v>
      </c>
      <c r="AR107" s="1"/>
      <c r="AS107" s="1"/>
      <c r="AT107" s="1"/>
      <c r="AU107" s="1"/>
      <c r="AV107" s="1"/>
      <c r="AW107" s="139"/>
      <c r="AX107" s="10"/>
      <c r="AY107" s="10" t="s">
        <v>320</v>
      </c>
      <c r="AZ107" s="1"/>
      <c r="BA107" s="33" t="s">
        <v>282</v>
      </c>
      <c r="BB107" s="1"/>
      <c r="BC107" s="1"/>
      <c r="BD107" s="1"/>
      <c r="BE107" s="1"/>
      <c r="BF107" s="1"/>
      <c r="BG107" s="1"/>
      <c r="BH107" s="1"/>
      <c r="BI107" s="33" t="s">
        <v>282</v>
      </c>
      <c r="BJ107" s="1"/>
      <c r="BK107" s="1"/>
      <c r="BL107" s="1"/>
      <c r="BM107" s="33" t="s">
        <v>282</v>
      </c>
      <c r="BN107" s="1"/>
      <c r="BO107" s="1"/>
      <c r="BP107" s="33" t="s">
        <v>282</v>
      </c>
      <c r="BQ107" s="33"/>
      <c r="BR107" s="33" t="s">
        <v>282</v>
      </c>
      <c r="BS107" s="33"/>
      <c r="BT107" s="33" t="s">
        <v>282</v>
      </c>
      <c r="BU107" s="33"/>
      <c r="BV107" s="33"/>
      <c r="BW107" s="33" t="s">
        <v>282</v>
      </c>
      <c r="BX107" s="108"/>
      <c r="BY107" s="33" t="s">
        <v>282</v>
      </c>
      <c r="BZ107" s="33"/>
      <c r="CA107" s="33" t="s">
        <v>282</v>
      </c>
      <c r="CC107" s="33" t="s">
        <v>282</v>
      </c>
      <c r="CE107" s="33" t="s">
        <v>282</v>
      </c>
      <c r="CF107" s="33" t="s">
        <v>282</v>
      </c>
      <c r="CG107" s="33" t="s">
        <v>282</v>
      </c>
      <c r="CH107" s="33"/>
      <c r="CI107" s="33"/>
      <c r="CJ107" s="1"/>
      <c r="CK107" s="1"/>
      <c r="CL107" s="33"/>
      <c r="CM107" s="33"/>
      <c r="CN107" s="33"/>
      <c r="CO107" s="33"/>
      <c r="CP107" s="33" t="s">
        <v>282</v>
      </c>
      <c r="CQ107" s="33" t="s">
        <v>282</v>
      </c>
      <c r="CR107" s="1"/>
      <c r="CS107" s="1"/>
      <c r="CT107" s="110" t="s">
        <v>1635</v>
      </c>
      <c r="CU107" s="33"/>
      <c r="CV107" s="33"/>
      <c r="CW107" s="33"/>
      <c r="CX107" s="193" t="s">
        <v>282</v>
      </c>
      <c r="CY107" s="1"/>
      <c r="CZ107" s="1"/>
      <c r="DA107" s="38" t="s">
        <v>282</v>
      </c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38" t="s">
        <v>282</v>
      </c>
      <c r="DN107" s="1"/>
      <c r="DO107" s="1"/>
      <c r="DP107" s="1"/>
      <c r="DQ107" s="1"/>
      <c r="DR107" s="1"/>
      <c r="DS107" s="1"/>
      <c r="DT107" s="33"/>
      <c r="DU107" s="1"/>
      <c r="DV107" s="1"/>
      <c r="DW107" s="1"/>
      <c r="DX107" s="33"/>
      <c r="DY107" s="1"/>
      <c r="DZ107" s="38" t="s">
        <v>282</v>
      </c>
      <c r="EF107" s="2" t="s">
        <v>320</v>
      </c>
      <c r="EG107" s="2" t="s">
        <v>320</v>
      </c>
      <c r="EW107" s="10" t="s">
        <v>282</v>
      </c>
      <c r="FD107" s="179"/>
      <c r="FE107" s="1"/>
      <c r="FF107" s="33" t="s">
        <v>320</v>
      </c>
      <c r="FG107" s="33" t="s">
        <v>320</v>
      </c>
      <c r="FH107" s="1"/>
      <c r="FI107" s="1"/>
      <c r="FJ107" s="1"/>
      <c r="FK107" s="1"/>
      <c r="FL107" s="1"/>
      <c r="FM107" s="1"/>
      <c r="FN107" s="33" t="s">
        <v>320</v>
      </c>
      <c r="FO107" s="33" t="s">
        <v>320</v>
      </c>
      <c r="FP107" s="33"/>
      <c r="FQ107" s="33" t="s">
        <v>320</v>
      </c>
      <c r="FR107" s="33"/>
      <c r="FS107" s="1"/>
      <c r="FT107" s="1"/>
      <c r="FU107" s="1"/>
      <c r="FV107" s="1"/>
      <c r="FW107" s="139"/>
      <c r="FX107" s="109" t="s">
        <v>320</v>
      </c>
    </row>
    <row r="108" spans="1:181" s="304" customFormat="1" ht="13" thickBot="1" x14ac:dyDescent="0.3">
      <c r="A108" s="725"/>
      <c r="B108" s="719"/>
      <c r="C108" s="73" t="s">
        <v>734</v>
      </c>
      <c r="D108" s="163"/>
      <c r="E108" s="34"/>
      <c r="F108" s="34"/>
      <c r="G108" s="34"/>
      <c r="H108" s="34"/>
      <c r="I108" s="34"/>
      <c r="J108" s="34"/>
      <c r="K108" s="48" t="s">
        <v>320</v>
      </c>
      <c r="L108" s="48"/>
      <c r="M108" s="34"/>
      <c r="N108" s="21"/>
      <c r="O108" s="21"/>
      <c r="P108" s="34"/>
      <c r="Q108" s="48"/>
      <c r="R108" s="105" t="s">
        <v>282</v>
      </c>
      <c r="S108" s="173"/>
      <c r="T108" s="34"/>
      <c r="U108" s="173"/>
      <c r="V108" s="173" t="s">
        <v>320</v>
      </c>
      <c r="W108" s="24"/>
      <c r="X108" s="21"/>
      <c r="Y108" s="21"/>
      <c r="Z108" s="21"/>
      <c r="AA108" s="21"/>
      <c r="AB108" s="34"/>
      <c r="AC108" s="48" t="s">
        <v>320</v>
      </c>
      <c r="AD108" s="34"/>
      <c r="AE108" s="21"/>
      <c r="AF108" s="21"/>
      <c r="AG108" s="21"/>
      <c r="AH108" s="21"/>
      <c r="AI108" s="21"/>
      <c r="AJ108" s="21"/>
      <c r="AK108" s="21"/>
      <c r="AL108" s="34" t="s">
        <v>320</v>
      </c>
      <c r="AM108" s="21"/>
      <c r="AN108" s="24"/>
      <c r="AO108" s="175"/>
      <c r="AP108" s="183"/>
      <c r="AQ108" s="34" t="s">
        <v>282</v>
      </c>
      <c r="AR108" s="21"/>
      <c r="AS108" s="21"/>
      <c r="AT108" s="21"/>
      <c r="AU108" s="21"/>
      <c r="AV108" s="21"/>
      <c r="AW108" s="140"/>
      <c r="AX108" s="24"/>
      <c r="AY108" s="24" t="s">
        <v>320</v>
      </c>
      <c r="AZ108" s="21"/>
      <c r="BA108" s="34" t="s">
        <v>282</v>
      </c>
      <c r="BB108" s="21"/>
      <c r="BC108" s="21"/>
      <c r="BD108" s="21"/>
      <c r="BE108" s="21"/>
      <c r="BF108" s="21"/>
      <c r="BG108" s="21"/>
      <c r="BH108" s="21"/>
      <c r="BI108" s="34" t="s">
        <v>282</v>
      </c>
      <c r="BJ108" s="21"/>
      <c r="BK108" s="21"/>
      <c r="BL108" s="21"/>
      <c r="BM108" s="34" t="s">
        <v>282</v>
      </c>
      <c r="BN108" s="21"/>
      <c r="BO108" s="21"/>
      <c r="BP108" s="34" t="s">
        <v>282</v>
      </c>
      <c r="BQ108" s="34"/>
      <c r="BR108" s="34" t="s">
        <v>282</v>
      </c>
      <c r="BS108" s="34"/>
      <c r="BT108" s="34" t="s">
        <v>282</v>
      </c>
      <c r="BU108" s="34"/>
      <c r="BV108" s="34"/>
      <c r="BW108" s="371" t="s">
        <v>1204</v>
      </c>
      <c r="BX108" s="173"/>
      <c r="BY108" s="34" t="s">
        <v>282</v>
      </c>
      <c r="BZ108" s="34"/>
      <c r="CA108" s="34" t="s">
        <v>282</v>
      </c>
      <c r="CC108" s="34" t="s">
        <v>282</v>
      </c>
      <c r="CD108" s="217"/>
      <c r="CE108" s="34" t="s">
        <v>282</v>
      </c>
      <c r="CF108" s="34" t="s">
        <v>282</v>
      </c>
      <c r="CG108" s="34" t="s">
        <v>282</v>
      </c>
      <c r="CH108" s="34"/>
      <c r="CI108" s="34"/>
      <c r="CJ108" s="21"/>
      <c r="CK108" s="21"/>
      <c r="CL108" s="34"/>
      <c r="CM108" s="34"/>
      <c r="CN108" s="34"/>
      <c r="CO108" s="34"/>
      <c r="CP108" s="34" t="s">
        <v>282</v>
      </c>
      <c r="CQ108" s="34" t="s">
        <v>282</v>
      </c>
      <c r="CR108" s="21"/>
      <c r="CS108" s="21"/>
      <c r="CT108" s="110" t="s">
        <v>1635</v>
      </c>
      <c r="CU108" s="34"/>
      <c r="CV108" s="34"/>
      <c r="CW108" s="34"/>
      <c r="CX108" s="193" t="s">
        <v>282</v>
      </c>
      <c r="CY108" s="21"/>
      <c r="CZ108" s="21"/>
      <c r="DA108" s="48" t="s">
        <v>282</v>
      </c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48" t="s">
        <v>282</v>
      </c>
      <c r="DN108" s="21"/>
      <c r="DO108" s="21"/>
      <c r="DP108" s="21"/>
      <c r="DQ108" s="21"/>
      <c r="DR108" s="21"/>
      <c r="DS108" s="21"/>
      <c r="DT108" s="34"/>
      <c r="DU108" s="21"/>
      <c r="DV108" s="21"/>
      <c r="DW108" s="21"/>
      <c r="DX108" s="34"/>
      <c r="DY108" s="21"/>
      <c r="DZ108" s="48" t="s">
        <v>282</v>
      </c>
      <c r="EF108" s="217" t="s">
        <v>320</v>
      </c>
      <c r="EG108" s="217" t="s">
        <v>320</v>
      </c>
      <c r="EW108" s="24" t="s">
        <v>282</v>
      </c>
      <c r="FD108" s="180"/>
      <c r="FE108" s="12"/>
      <c r="FF108" s="33" t="s">
        <v>320</v>
      </c>
      <c r="FG108" s="33" t="s">
        <v>320</v>
      </c>
      <c r="FH108" s="12"/>
      <c r="FI108" s="12"/>
      <c r="FJ108" s="12"/>
      <c r="FK108" s="12"/>
      <c r="FL108" s="12"/>
      <c r="FM108" s="12"/>
      <c r="FN108" s="33" t="s">
        <v>320</v>
      </c>
      <c r="FO108" s="33" t="s">
        <v>320</v>
      </c>
      <c r="FP108" s="36"/>
      <c r="FQ108" s="36" t="s">
        <v>320</v>
      </c>
      <c r="FR108" s="36"/>
      <c r="FS108" s="12"/>
      <c r="FT108" s="12"/>
      <c r="FU108" s="12"/>
      <c r="FV108" s="12"/>
      <c r="FW108" s="171"/>
      <c r="FX108" s="130" t="s">
        <v>320</v>
      </c>
    </row>
    <row r="109" spans="1:181" ht="12.75" customHeight="1" x14ac:dyDescent="0.25">
      <c r="A109" s="725"/>
      <c r="B109" s="718" t="s">
        <v>973</v>
      </c>
      <c r="C109" s="369" t="s">
        <v>735</v>
      </c>
      <c r="D109" s="370"/>
      <c r="E109" s="35"/>
      <c r="F109" s="35"/>
      <c r="G109" s="35"/>
      <c r="H109" s="35"/>
      <c r="I109" s="35"/>
      <c r="J109" s="35"/>
      <c r="K109" s="110" t="s">
        <v>320</v>
      </c>
      <c r="L109" s="110"/>
      <c r="M109" s="35"/>
      <c r="N109" s="132"/>
      <c r="O109" s="132"/>
      <c r="P109" s="35"/>
      <c r="Q109" s="110"/>
      <c r="R109" s="194"/>
      <c r="S109" s="194" t="s">
        <v>320</v>
      </c>
      <c r="T109" s="311"/>
      <c r="U109" s="312"/>
      <c r="V109" s="312"/>
      <c r="W109" s="128"/>
      <c r="X109" s="35" t="s">
        <v>320</v>
      </c>
      <c r="Y109" s="132"/>
      <c r="Z109" s="132"/>
      <c r="AA109" s="132"/>
      <c r="AB109" s="35"/>
      <c r="AC109" s="132"/>
      <c r="AD109" s="110" t="s">
        <v>320</v>
      </c>
      <c r="AE109" s="132"/>
      <c r="AF109" s="132"/>
      <c r="AG109" s="132"/>
      <c r="AH109" s="132" t="s">
        <v>282</v>
      </c>
      <c r="AI109" s="132"/>
      <c r="AJ109" s="132"/>
      <c r="AK109" s="132"/>
      <c r="AL109" s="128" t="s">
        <v>320</v>
      </c>
      <c r="AM109" s="132"/>
      <c r="AN109" s="128"/>
      <c r="AO109" s="165"/>
      <c r="AP109" s="184"/>
      <c r="AQ109" s="132"/>
      <c r="AR109" s="132"/>
      <c r="AS109" s="35" t="s">
        <v>282</v>
      </c>
      <c r="AT109" s="132"/>
      <c r="AU109" s="132"/>
      <c r="AV109" s="132"/>
      <c r="AW109" s="185"/>
      <c r="AX109" s="128"/>
      <c r="AY109" s="128" t="s">
        <v>320</v>
      </c>
      <c r="AZ109" s="132"/>
      <c r="BA109" s="35" t="s">
        <v>282</v>
      </c>
      <c r="BB109" s="132"/>
      <c r="BC109" s="132"/>
      <c r="BD109" s="132"/>
      <c r="BE109" s="132"/>
      <c r="BF109" s="132"/>
      <c r="BG109" s="132"/>
      <c r="BH109" s="132"/>
      <c r="BI109" s="132"/>
      <c r="BJ109" s="35" t="s">
        <v>282</v>
      </c>
      <c r="BK109" s="132"/>
      <c r="BL109" s="132"/>
      <c r="BM109" s="132"/>
      <c r="BN109" s="132"/>
      <c r="BO109" s="132"/>
      <c r="BP109" s="35" t="s">
        <v>282</v>
      </c>
      <c r="BQ109" s="35"/>
      <c r="BR109" s="35" t="s">
        <v>282</v>
      </c>
      <c r="BS109" s="35"/>
      <c r="BT109" s="35" t="s">
        <v>282</v>
      </c>
      <c r="BU109" s="35"/>
      <c r="BV109" s="35"/>
      <c r="BW109" s="35" t="s">
        <v>282</v>
      </c>
      <c r="BX109" s="194"/>
      <c r="BY109" s="35"/>
      <c r="BZ109" s="35"/>
      <c r="CA109" s="35" t="s">
        <v>282</v>
      </c>
      <c r="CC109" s="35" t="s">
        <v>282</v>
      </c>
      <c r="CE109" s="35" t="s">
        <v>282</v>
      </c>
      <c r="CF109" s="35" t="s">
        <v>282</v>
      </c>
      <c r="CG109" s="194" t="s">
        <v>282</v>
      </c>
      <c r="CH109" s="35"/>
      <c r="CI109" s="35"/>
      <c r="CJ109" s="132"/>
      <c r="CK109" s="132"/>
      <c r="CL109" s="35"/>
      <c r="CM109" s="35"/>
      <c r="CN109" s="35"/>
      <c r="CO109" s="35"/>
      <c r="CP109" s="132"/>
      <c r="CQ109" s="132"/>
      <c r="CR109" s="132"/>
      <c r="CS109" s="132"/>
      <c r="CT109" s="110" t="s">
        <v>282</v>
      </c>
      <c r="CU109" s="35"/>
      <c r="CV109" s="35"/>
      <c r="CW109" s="35"/>
      <c r="CX109" s="128"/>
      <c r="CY109" s="132"/>
      <c r="CZ109" s="132"/>
      <c r="DA109" s="110" t="s">
        <v>282</v>
      </c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35"/>
      <c r="DU109" s="132"/>
      <c r="DV109" s="132"/>
      <c r="DW109" s="35" t="s">
        <v>282</v>
      </c>
      <c r="DX109" s="35"/>
      <c r="DY109" s="132"/>
      <c r="EH109" s="2" t="s">
        <v>320</v>
      </c>
      <c r="EI109" s="2" t="s">
        <v>320</v>
      </c>
      <c r="EY109" s="2" t="s">
        <v>282</v>
      </c>
      <c r="FD109" s="178"/>
      <c r="FE109" s="20"/>
      <c r="FF109" s="20"/>
      <c r="FG109" s="20"/>
      <c r="FH109" s="31" t="s">
        <v>320</v>
      </c>
      <c r="FI109" s="31" t="s">
        <v>320</v>
      </c>
      <c r="FJ109" s="31"/>
      <c r="FK109" s="31"/>
      <c r="FL109" s="31"/>
      <c r="FM109" s="20"/>
      <c r="FN109" s="20"/>
      <c r="FO109" s="20"/>
      <c r="FP109" s="31"/>
      <c r="FQ109" s="20"/>
      <c r="FR109" s="31"/>
      <c r="FS109" s="20"/>
      <c r="FT109" s="20"/>
      <c r="FU109" s="20"/>
      <c r="FV109" s="20"/>
      <c r="FW109" s="138"/>
      <c r="FY109" s="39" t="s">
        <v>320</v>
      </c>
    </row>
    <row r="110" spans="1:181" ht="12.75" customHeight="1" x14ac:dyDescent="0.25">
      <c r="A110" s="725"/>
      <c r="B110" s="718"/>
      <c r="C110" s="71" t="s">
        <v>736</v>
      </c>
      <c r="D110" s="149"/>
      <c r="E110" s="33"/>
      <c r="F110" s="33"/>
      <c r="G110" s="33"/>
      <c r="H110" s="33"/>
      <c r="I110" s="33"/>
      <c r="J110" s="33"/>
      <c r="K110" s="38" t="s">
        <v>320</v>
      </c>
      <c r="L110" s="38"/>
      <c r="M110" s="33"/>
      <c r="N110" s="1"/>
      <c r="O110" s="1"/>
      <c r="P110" s="33"/>
      <c r="Q110" s="33"/>
      <c r="R110" s="108"/>
      <c r="S110" s="108" t="s">
        <v>320</v>
      </c>
      <c r="T110" s="109"/>
      <c r="U110" s="148"/>
      <c r="V110" s="148"/>
      <c r="W110" s="10"/>
      <c r="X110" s="33" t="s">
        <v>320</v>
      </c>
      <c r="Y110" s="1"/>
      <c r="Z110" s="1"/>
      <c r="AA110" s="1"/>
      <c r="AB110" s="33"/>
      <c r="AC110" s="1"/>
      <c r="AD110" s="38" t="s">
        <v>320</v>
      </c>
      <c r="AE110" s="1"/>
      <c r="AF110" s="1"/>
      <c r="AG110" s="1"/>
      <c r="AH110" s="1" t="s">
        <v>282</v>
      </c>
      <c r="AI110" s="1"/>
      <c r="AJ110" s="1"/>
      <c r="AK110" s="1"/>
      <c r="AL110" s="10" t="s">
        <v>320</v>
      </c>
      <c r="AM110" s="1"/>
      <c r="AN110" s="10"/>
      <c r="AO110" s="135"/>
      <c r="AP110" s="179"/>
      <c r="AQ110" s="1"/>
      <c r="AR110" s="1"/>
      <c r="AS110" s="33"/>
      <c r="AT110" s="33"/>
      <c r="AU110" s="1"/>
      <c r="AV110" s="1"/>
      <c r="AW110" s="139"/>
      <c r="AX110" s="10"/>
      <c r="AY110" s="10" t="s">
        <v>320</v>
      </c>
      <c r="AZ110" s="1"/>
      <c r="BA110" s="33" t="s">
        <v>1091</v>
      </c>
      <c r="BB110" s="1"/>
      <c r="BC110" s="1"/>
      <c r="BD110" s="1"/>
      <c r="BE110" s="1"/>
      <c r="BF110" s="1"/>
      <c r="BG110" s="1"/>
      <c r="BH110" s="1"/>
      <c r="BI110" s="1"/>
      <c r="BJ110" s="33" t="s">
        <v>1091</v>
      </c>
      <c r="BK110" s="1"/>
      <c r="BL110" s="1"/>
      <c r="BM110" s="1"/>
      <c r="BN110" s="1"/>
      <c r="BO110" s="1"/>
      <c r="BP110" s="33" t="s">
        <v>1091</v>
      </c>
      <c r="BQ110" s="33"/>
      <c r="BR110" s="33" t="s">
        <v>282</v>
      </c>
      <c r="BS110" s="33"/>
      <c r="BT110" s="33" t="s">
        <v>282</v>
      </c>
      <c r="BU110" s="33"/>
      <c r="BV110" s="33"/>
      <c r="BW110" s="33" t="s">
        <v>1203</v>
      </c>
      <c r="BX110" s="108"/>
      <c r="BZ110" s="33"/>
      <c r="CA110" s="38" t="s">
        <v>1528</v>
      </c>
      <c r="CC110" s="33" t="s">
        <v>282</v>
      </c>
      <c r="CE110" s="33" t="s">
        <v>282</v>
      </c>
      <c r="CF110" s="33" t="s">
        <v>282</v>
      </c>
      <c r="CG110" s="108" t="s">
        <v>282</v>
      </c>
      <c r="CH110" s="33"/>
      <c r="CI110" s="33"/>
      <c r="CJ110" s="1"/>
      <c r="CK110" s="1"/>
      <c r="CL110" s="33"/>
      <c r="CM110" s="33"/>
      <c r="CN110" s="33"/>
      <c r="CO110" s="33"/>
      <c r="CP110" s="132"/>
      <c r="CQ110" s="1"/>
      <c r="CR110" s="1"/>
      <c r="CS110" s="1"/>
      <c r="CT110" s="193" t="s">
        <v>331</v>
      </c>
      <c r="CU110" s="33"/>
      <c r="CV110" s="33"/>
      <c r="CW110" s="33"/>
      <c r="CX110" s="10"/>
      <c r="CY110" s="1"/>
      <c r="CZ110" s="1"/>
      <c r="DA110" s="38" t="s">
        <v>282</v>
      </c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33"/>
      <c r="DU110" s="1"/>
      <c r="DV110" s="1"/>
      <c r="DW110" s="33" t="s">
        <v>282</v>
      </c>
      <c r="DX110" s="33"/>
      <c r="DY110" s="1"/>
      <c r="EH110" s="2" t="s">
        <v>320</v>
      </c>
      <c r="EI110" s="2" t="s">
        <v>320</v>
      </c>
      <c r="EY110" s="2" t="s">
        <v>282</v>
      </c>
      <c r="FD110" s="179"/>
      <c r="FE110" s="1"/>
      <c r="FF110" s="1"/>
      <c r="FG110" s="1"/>
      <c r="FH110" s="33" t="s">
        <v>320</v>
      </c>
      <c r="FI110" s="33" t="s">
        <v>320</v>
      </c>
      <c r="FJ110" s="33"/>
      <c r="FK110" s="33"/>
      <c r="FL110" s="33"/>
      <c r="FM110" s="1"/>
      <c r="FN110" s="1"/>
      <c r="FO110" s="1"/>
      <c r="FP110" s="33"/>
      <c r="FQ110" s="1"/>
      <c r="FR110" s="33"/>
      <c r="FS110" s="1"/>
      <c r="FT110" s="1"/>
      <c r="FU110" s="1"/>
      <c r="FV110" s="1"/>
      <c r="FW110" s="139"/>
      <c r="FY110" s="38" t="s">
        <v>320</v>
      </c>
    </row>
    <row r="111" spans="1:181" ht="12.75" customHeight="1" x14ac:dyDescent="0.25">
      <c r="A111" s="725"/>
      <c r="B111" s="718"/>
      <c r="C111" s="71" t="s">
        <v>737</v>
      </c>
      <c r="D111" s="150"/>
      <c r="E111" s="33"/>
      <c r="F111" s="33"/>
      <c r="G111" s="33"/>
      <c r="H111" s="33"/>
      <c r="I111" s="33"/>
      <c r="J111" s="33"/>
      <c r="K111" s="38" t="s">
        <v>320</v>
      </c>
      <c r="L111" s="38"/>
      <c r="M111" s="33"/>
      <c r="N111" s="1"/>
      <c r="O111" s="1"/>
      <c r="P111" s="33"/>
      <c r="Q111" s="33"/>
      <c r="R111" s="108"/>
      <c r="S111" s="108" t="s">
        <v>320</v>
      </c>
      <c r="T111" s="109"/>
      <c r="U111" s="148"/>
      <c r="V111" s="148"/>
      <c r="W111" s="41"/>
      <c r="X111" s="33" t="s">
        <v>320</v>
      </c>
      <c r="Y111" s="1"/>
      <c r="Z111" s="1"/>
      <c r="AA111" s="1"/>
      <c r="AB111" s="33"/>
      <c r="AC111" s="1"/>
      <c r="AD111" s="38" t="s">
        <v>320</v>
      </c>
      <c r="AE111" s="1"/>
      <c r="AF111" s="1"/>
      <c r="AG111" s="1"/>
      <c r="AH111" s="1" t="s">
        <v>282</v>
      </c>
      <c r="AI111" s="1"/>
      <c r="AJ111" s="1"/>
      <c r="AK111" s="1"/>
      <c r="AL111" s="10" t="s">
        <v>320</v>
      </c>
      <c r="AM111" s="1"/>
      <c r="AN111" s="10"/>
      <c r="AO111" s="135"/>
      <c r="AP111" s="179"/>
      <c r="AQ111" s="1"/>
      <c r="AR111" s="1"/>
      <c r="AS111" s="33" t="s">
        <v>282</v>
      </c>
      <c r="AT111" s="33"/>
      <c r="AU111" s="1"/>
      <c r="AV111" s="1"/>
      <c r="AW111" s="139"/>
      <c r="AX111" s="10"/>
      <c r="AY111" s="10" t="s">
        <v>320</v>
      </c>
      <c r="AZ111" s="1"/>
      <c r="BA111" s="33" t="s">
        <v>282</v>
      </c>
      <c r="BB111" s="1"/>
      <c r="BC111" s="1"/>
      <c r="BD111" s="1"/>
      <c r="BE111" s="1"/>
      <c r="BF111" s="1"/>
      <c r="BG111" s="1"/>
      <c r="BH111" s="1"/>
      <c r="BI111" s="1"/>
      <c r="BJ111" s="33" t="s">
        <v>282</v>
      </c>
      <c r="BK111" s="1"/>
      <c r="BL111" s="1"/>
      <c r="BM111" s="1"/>
      <c r="BN111" s="1"/>
      <c r="BO111" s="1"/>
      <c r="BP111" s="33" t="s">
        <v>282</v>
      </c>
      <c r="BQ111" s="33"/>
      <c r="BR111" s="33" t="s">
        <v>282</v>
      </c>
      <c r="BS111" s="33"/>
      <c r="BT111" s="33" t="s">
        <v>282</v>
      </c>
      <c r="BU111" s="33"/>
      <c r="BV111" s="33"/>
      <c r="BW111" s="33" t="s">
        <v>282</v>
      </c>
      <c r="BX111" s="108"/>
      <c r="BZ111" s="33"/>
      <c r="CA111" s="33" t="s">
        <v>282</v>
      </c>
      <c r="CC111" s="33" t="s">
        <v>282</v>
      </c>
      <c r="CE111" s="33" t="s">
        <v>282</v>
      </c>
      <c r="CF111" s="33" t="s">
        <v>282</v>
      </c>
      <c r="CG111" s="108" t="s">
        <v>282</v>
      </c>
      <c r="CH111" s="33"/>
      <c r="CI111" s="33"/>
      <c r="CJ111" s="1"/>
      <c r="CK111" s="1"/>
      <c r="CL111" s="33"/>
      <c r="CM111" s="33"/>
      <c r="CN111" s="33"/>
      <c r="CO111" s="33"/>
      <c r="CP111" s="132"/>
      <c r="CQ111" s="1"/>
      <c r="CR111" s="1"/>
      <c r="CS111" s="1"/>
      <c r="CT111" s="110" t="s">
        <v>282</v>
      </c>
      <c r="CU111" s="33"/>
      <c r="CV111" s="33"/>
      <c r="CW111" s="33"/>
      <c r="CX111" s="10"/>
      <c r="CY111" s="1"/>
      <c r="CZ111" s="1"/>
      <c r="DA111" s="38" t="s">
        <v>282</v>
      </c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33"/>
      <c r="DU111" s="1"/>
      <c r="DV111" s="1"/>
      <c r="DW111" s="33" t="s">
        <v>282</v>
      </c>
      <c r="DX111" s="33"/>
      <c r="DY111" s="1"/>
      <c r="EH111" s="2" t="s">
        <v>320</v>
      </c>
      <c r="EI111" s="2" t="s">
        <v>320</v>
      </c>
      <c r="EY111" s="2" t="s">
        <v>282</v>
      </c>
      <c r="FD111" s="179"/>
      <c r="FE111" s="1"/>
      <c r="FF111" s="1"/>
      <c r="FG111" s="1"/>
      <c r="FH111" s="33" t="s">
        <v>320</v>
      </c>
      <c r="FI111" s="33" t="s">
        <v>320</v>
      </c>
      <c r="FJ111" s="33"/>
      <c r="FK111" s="33"/>
      <c r="FL111" s="33"/>
      <c r="FM111" s="1"/>
      <c r="FN111" s="1"/>
      <c r="FO111" s="1"/>
      <c r="FP111" s="33"/>
      <c r="FQ111" s="1"/>
      <c r="FR111" s="33"/>
      <c r="FS111" s="1"/>
      <c r="FT111" s="1"/>
      <c r="FU111" s="1"/>
      <c r="FV111" s="1"/>
      <c r="FW111" s="139"/>
      <c r="FY111" s="33" t="s">
        <v>320</v>
      </c>
    </row>
    <row r="112" spans="1:181" ht="12.75" customHeight="1" x14ac:dyDescent="0.25">
      <c r="A112" s="725"/>
      <c r="B112" s="718"/>
      <c r="C112" s="71" t="s">
        <v>738</v>
      </c>
      <c r="D112" s="149"/>
      <c r="E112" s="33"/>
      <c r="F112" s="33"/>
      <c r="G112" s="33"/>
      <c r="H112" s="33"/>
      <c r="I112" s="33"/>
      <c r="J112" s="33"/>
      <c r="K112" s="38" t="s">
        <v>320</v>
      </c>
      <c r="L112" s="38"/>
      <c r="M112" s="33"/>
      <c r="N112" s="1"/>
      <c r="O112" s="1"/>
      <c r="P112" s="33"/>
      <c r="Q112" s="33"/>
      <c r="R112" s="108"/>
      <c r="S112" s="108" t="s">
        <v>320</v>
      </c>
      <c r="T112" s="109"/>
      <c r="U112" s="148"/>
      <c r="V112" s="148"/>
      <c r="W112" s="10"/>
      <c r="X112" s="33" t="s">
        <v>320</v>
      </c>
      <c r="Y112" s="1"/>
      <c r="Z112" s="1"/>
      <c r="AA112" s="1"/>
      <c r="AB112" s="33"/>
      <c r="AC112" s="1"/>
      <c r="AD112" s="38" t="s">
        <v>320</v>
      </c>
      <c r="AE112" s="1"/>
      <c r="AF112" s="1"/>
      <c r="AG112" s="1"/>
      <c r="AH112" s="1" t="s">
        <v>282</v>
      </c>
      <c r="AI112" s="1"/>
      <c r="AJ112" s="1"/>
      <c r="AK112" s="1"/>
      <c r="AL112" s="10" t="s">
        <v>320</v>
      </c>
      <c r="AM112" s="1"/>
      <c r="AN112" s="10"/>
      <c r="AO112" s="135"/>
      <c r="AP112" s="179"/>
      <c r="AQ112" s="1"/>
      <c r="AR112" s="1"/>
      <c r="AS112" s="33"/>
      <c r="AT112" s="33" t="s">
        <v>282</v>
      </c>
      <c r="AU112" s="1"/>
      <c r="AV112" s="1"/>
      <c r="AW112" s="139"/>
      <c r="AX112" s="10"/>
      <c r="AY112" s="10" t="s">
        <v>320</v>
      </c>
      <c r="AZ112" s="1"/>
      <c r="BA112" s="33" t="s">
        <v>282</v>
      </c>
      <c r="BB112" s="1"/>
      <c r="BC112" s="1"/>
      <c r="BD112" s="1"/>
      <c r="BE112" s="1"/>
      <c r="BF112" s="1"/>
      <c r="BG112" s="1"/>
      <c r="BH112" s="1"/>
      <c r="BI112" s="1"/>
      <c r="BJ112" s="33" t="s">
        <v>282</v>
      </c>
      <c r="BK112" s="1"/>
      <c r="BL112" s="1"/>
      <c r="BM112" s="1"/>
      <c r="BN112" s="1"/>
      <c r="BO112" s="1"/>
      <c r="BP112" s="33" t="s">
        <v>282</v>
      </c>
      <c r="BQ112" s="33"/>
      <c r="BR112" s="33" t="s">
        <v>282</v>
      </c>
      <c r="BS112" s="33"/>
      <c r="BT112" s="33" t="s">
        <v>282</v>
      </c>
      <c r="BU112" s="33"/>
      <c r="BV112" s="33"/>
      <c r="BW112" s="33" t="s">
        <v>282</v>
      </c>
      <c r="BX112" s="108"/>
      <c r="BZ112" s="33"/>
      <c r="CA112" s="33" t="s">
        <v>282</v>
      </c>
      <c r="CC112" s="33" t="s">
        <v>282</v>
      </c>
      <c r="CE112" s="33" t="s">
        <v>282</v>
      </c>
      <c r="CF112" s="33" t="s">
        <v>282</v>
      </c>
      <c r="CG112" s="108" t="s">
        <v>282</v>
      </c>
      <c r="CH112" s="33"/>
      <c r="CI112" s="33"/>
      <c r="CJ112" s="1"/>
      <c r="CK112" s="1"/>
      <c r="CL112" s="33"/>
      <c r="CM112" s="33"/>
      <c r="CN112" s="33"/>
      <c r="CO112" s="33"/>
      <c r="CP112" s="132"/>
      <c r="CQ112" s="1"/>
      <c r="CR112" s="1"/>
      <c r="CS112" s="1"/>
      <c r="CT112" s="110" t="s">
        <v>282</v>
      </c>
      <c r="CU112" s="33"/>
      <c r="CV112" s="33"/>
      <c r="CW112" s="33"/>
      <c r="CX112" s="10"/>
      <c r="CY112" s="1"/>
      <c r="CZ112" s="1"/>
      <c r="DA112" s="38" t="s">
        <v>1680</v>
      </c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33"/>
      <c r="DU112" s="1"/>
      <c r="DV112" s="1"/>
      <c r="DW112" s="33" t="s">
        <v>282</v>
      </c>
      <c r="DX112" s="33"/>
      <c r="DY112" s="1"/>
      <c r="EH112" s="2" t="s">
        <v>320</v>
      </c>
      <c r="EI112" s="2" t="s">
        <v>320</v>
      </c>
      <c r="EY112" s="2"/>
      <c r="FD112" s="179"/>
      <c r="FE112" s="1"/>
      <c r="FF112" s="1"/>
      <c r="FG112" s="1"/>
      <c r="FH112" s="33"/>
      <c r="FI112" s="33" t="s">
        <v>320</v>
      </c>
      <c r="FJ112" s="33"/>
      <c r="FK112" s="33"/>
      <c r="FL112" s="33"/>
      <c r="FM112" s="1"/>
      <c r="FN112" s="1"/>
      <c r="FO112" s="1"/>
      <c r="FP112" s="33"/>
      <c r="FQ112" s="1"/>
      <c r="FR112" s="33"/>
      <c r="FS112" s="1"/>
      <c r="FT112" s="1"/>
      <c r="FU112" s="1"/>
      <c r="FV112" s="1"/>
      <c r="FW112" s="139"/>
      <c r="FY112" s="33" t="s">
        <v>320</v>
      </c>
    </row>
    <row r="113" spans="1:181" ht="12.75" customHeight="1" x14ac:dyDescent="0.25">
      <c r="A113" s="725"/>
      <c r="B113" s="718"/>
      <c r="C113" s="71" t="s">
        <v>739</v>
      </c>
      <c r="D113" s="15"/>
      <c r="E113" s="33"/>
      <c r="F113" s="33"/>
      <c r="G113" s="33"/>
      <c r="H113" s="33"/>
      <c r="I113" s="33"/>
      <c r="J113" s="33"/>
      <c r="K113" s="38" t="s">
        <v>320</v>
      </c>
      <c r="L113" s="38"/>
      <c r="M113" s="33"/>
      <c r="N113" s="1"/>
      <c r="O113" s="1"/>
      <c r="P113" s="33"/>
      <c r="Q113" s="33"/>
      <c r="R113" s="108"/>
      <c r="S113" s="108" t="s">
        <v>320</v>
      </c>
      <c r="T113" s="109"/>
      <c r="U113" s="148"/>
      <c r="V113" s="148"/>
      <c r="W113" s="33"/>
      <c r="X113" s="33" t="s">
        <v>320</v>
      </c>
      <c r="Y113" s="1"/>
      <c r="Z113" s="1"/>
      <c r="AA113" s="1"/>
      <c r="AB113" s="33"/>
      <c r="AC113" s="1"/>
      <c r="AD113" s="38" t="s">
        <v>320</v>
      </c>
      <c r="AE113" s="1"/>
      <c r="AF113" s="1"/>
      <c r="AG113" s="1"/>
      <c r="AH113" s="1" t="s">
        <v>282</v>
      </c>
      <c r="AI113" s="1"/>
      <c r="AJ113" s="1"/>
      <c r="AK113" s="1"/>
      <c r="AL113" s="10" t="s">
        <v>320</v>
      </c>
      <c r="AM113" s="1"/>
      <c r="AN113" s="10"/>
      <c r="AO113" s="135"/>
      <c r="AP113" s="179"/>
      <c r="AQ113" s="1"/>
      <c r="AR113" s="1"/>
      <c r="AS113" s="33" t="s">
        <v>282</v>
      </c>
      <c r="AT113" s="33"/>
      <c r="AU113" s="1"/>
      <c r="AV113" s="1"/>
      <c r="AW113" s="139"/>
      <c r="AX113" s="10"/>
      <c r="AY113" s="10" t="s">
        <v>320</v>
      </c>
      <c r="AZ113" s="1"/>
      <c r="BA113" s="33" t="s">
        <v>282</v>
      </c>
      <c r="BB113" s="1"/>
      <c r="BC113" s="1"/>
      <c r="BD113" s="1"/>
      <c r="BE113" s="1"/>
      <c r="BF113" s="1"/>
      <c r="BG113" s="1"/>
      <c r="BH113" s="1"/>
      <c r="BI113" s="1"/>
      <c r="BJ113" s="33" t="s">
        <v>282</v>
      </c>
      <c r="BK113" s="1"/>
      <c r="BL113" s="1"/>
      <c r="BM113" s="1"/>
      <c r="BN113" s="1"/>
      <c r="BO113" s="1"/>
      <c r="BP113" s="33" t="s">
        <v>282</v>
      </c>
      <c r="BQ113" s="33"/>
      <c r="BR113" s="33" t="s">
        <v>282</v>
      </c>
      <c r="BS113" s="33"/>
      <c r="BT113" s="33" t="s">
        <v>282</v>
      </c>
      <c r="BU113" s="33"/>
      <c r="BV113" s="33"/>
      <c r="BW113" s="33" t="s">
        <v>282</v>
      </c>
      <c r="BX113" s="108"/>
      <c r="BZ113" s="33"/>
      <c r="CA113" s="33" t="s">
        <v>282</v>
      </c>
      <c r="CC113" s="33" t="s">
        <v>282</v>
      </c>
      <c r="CE113" s="33" t="s">
        <v>282</v>
      </c>
      <c r="CF113" s="33" t="s">
        <v>282</v>
      </c>
      <c r="CG113" s="108" t="s">
        <v>282</v>
      </c>
      <c r="CH113" s="33"/>
      <c r="CI113" s="33"/>
      <c r="CJ113" s="1"/>
      <c r="CK113" s="1"/>
      <c r="CL113" s="33"/>
      <c r="CM113" s="33"/>
      <c r="CN113" s="33"/>
      <c r="CO113" s="33"/>
      <c r="CP113" s="132"/>
      <c r="CQ113" s="1"/>
      <c r="CR113" s="1"/>
      <c r="CS113" s="1"/>
      <c r="CT113" s="110" t="s">
        <v>282</v>
      </c>
      <c r="CU113" s="33"/>
      <c r="CV113" s="33"/>
      <c r="CW113" s="33"/>
      <c r="CX113" s="10"/>
      <c r="CY113" s="1"/>
      <c r="CZ113" s="1"/>
      <c r="DA113" s="38" t="s">
        <v>282</v>
      </c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33"/>
      <c r="DU113" s="1"/>
      <c r="DV113" s="1"/>
      <c r="DW113" s="33" t="s">
        <v>282</v>
      </c>
      <c r="DX113" s="33"/>
      <c r="DY113" s="1"/>
      <c r="EH113" s="2" t="s">
        <v>320</v>
      </c>
      <c r="EI113" s="2" t="s">
        <v>320</v>
      </c>
      <c r="EY113" s="2" t="s">
        <v>282</v>
      </c>
      <c r="FD113" s="179"/>
      <c r="FE113" s="1"/>
      <c r="FF113" s="1"/>
      <c r="FG113" s="1"/>
      <c r="FH113" s="33" t="s">
        <v>1983</v>
      </c>
      <c r="FI113" s="33" t="s">
        <v>1983</v>
      </c>
      <c r="FJ113" s="33"/>
      <c r="FK113" s="33"/>
      <c r="FL113" s="33"/>
      <c r="FM113" s="1"/>
      <c r="FN113" s="1"/>
      <c r="FO113" s="1"/>
      <c r="FP113" s="33"/>
      <c r="FQ113" s="1"/>
      <c r="FR113" s="33"/>
      <c r="FS113" s="1"/>
      <c r="FT113" s="1"/>
      <c r="FU113" s="1"/>
      <c r="FV113" s="1"/>
      <c r="FW113" s="139"/>
      <c r="FY113" s="33" t="s">
        <v>320</v>
      </c>
    </row>
    <row r="114" spans="1:181" ht="12.75" customHeight="1" x14ac:dyDescent="0.25">
      <c r="A114" s="725"/>
      <c r="B114" s="718"/>
      <c r="C114" s="71" t="s">
        <v>740</v>
      </c>
      <c r="D114" s="15"/>
      <c r="E114" s="33"/>
      <c r="F114" s="33"/>
      <c r="G114" s="33"/>
      <c r="H114" s="33"/>
      <c r="I114" s="33"/>
      <c r="J114" s="33"/>
      <c r="K114" s="38" t="s">
        <v>320</v>
      </c>
      <c r="L114" s="38"/>
      <c r="M114" s="33"/>
      <c r="N114" s="1"/>
      <c r="O114" s="1"/>
      <c r="P114" s="38"/>
      <c r="Q114" s="33"/>
      <c r="R114" s="108"/>
      <c r="S114" s="108" t="s">
        <v>320</v>
      </c>
      <c r="T114" s="109"/>
      <c r="U114" s="148"/>
      <c r="V114" s="148"/>
      <c r="W114" s="33"/>
      <c r="X114" s="33" t="s">
        <v>320</v>
      </c>
      <c r="Y114" s="1"/>
      <c r="Z114" s="1"/>
      <c r="AA114" s="1"/>
      <c r="AB114" s="33"/>
      <c r="AC114" s="1"/>
      <c r="AD114" s="38" t="s">
        <v>320</v>
      </c>
      <c r="AE114" s="1"/>
      <c r="AF114" s="1"/>
      <c r="AG114" s="1"/>
      <c r="AH114" s="1" t="s">
        <v>282</v>
      </c>
      <c r="AI114" s="1"/>
      <c r="AJ114" s="1"/>
      <c r="AK114" s="1"/>
      <c r="AL114" s="10" t="s">
        <v>320</v>
      </c>
      <c r="AM114" s="1"/>
      <c r="AN114" s="10"/>
      <c r="AO114" s="135"/>
      <c r="AP114" s="179"/>
      <c r="AQ114" s="1"/>
      <c r="AR114" s="1"/>
      <c r="AS114" s="33"/>
      <c r="AT114" s="33"/>
      <c r="AU114" s="1"/>
      <c r="AV114" s="1"/>
      <c r="AW114" s="139"/>
      <c r="AX114" s="10"/>
      <c r="AY114" s="10" t="s">
        <v>320</v>
      </c>
      <c r="AZ114" s="1"/>
      <c r="BA114" s="33" t="s">
        <v>282</v>
      </c>
      <c r="BB114" s="1"/>
      <c r="BC114" s="1"/>
      <c r="BD114" s="1"/>
      <c r="BE114" s="1"/>
      <c r="BF114" s="1"/>
      <c r="BG114" s="1"/>
      <c r="BH114" s="1"/>
      <c r="BI114" s="1"/>
      <c r="BJ114" s="33" t="s">
        <v>282</v>
      </c>
      <c r="BK114" s="1"/>
      <c r="BL114" s="1"/>
      <c r="BM114" s="1"/>
      <c r="BN114" s="1"/>
      <c r="BO114" s="1"/>
      <c r="BP114" s="33" t="s">
        <v>282</v>
      </c>
      <c r="BQ114" s="33"/>
      <c r="BR114" s="33" t="s">
        <v>282</v>
      </c>
      <c r="BS114" s="33"/>
      <c r="BT114" s="33" t="s">
        <v>282</v>
      </c>
      <c r="BU114" s="33"/>
      <c r="BV114" s="33"/>
      <c r="BW114" s="33" t="s">
        <v>282</v>
      </c>
      <c r="BX114" s="108"/>
      <c r="BZ114" s="33"/>
      <c r="CA114" s="33" t="s">
        <v>282</v>
      </c>
      <c r="CC114" s="33" t="s">
        <v>282</v>
      </c>
      <c r="CE114" s="33" t="s">
        <v>282</v>
      </c>
      <c r="CF114" s="33" t="s">
        <v>282</v>
      </c>
      <c r="CG114" s="108" t="s">
        <v>282</v>
      </c>
      <c r="CH114" s="33"/>
      <c r="CI114" s="33"/>
      <c r="CJ114" s="1"/>
      <c r="CK114" s="1"/>
      <c r="CL114" s="33"/>
      <c r="CM114" s="33"/>
      <c r="CN114" s="33"/>
      <c r="CO114" s="33"/>
      <c r="CP114" s="132"/>
      <c r="CQ114" s="1"/>
      <c r="CR114" s="1"/>
      <c r="CS114" s="1"/>
      <c r="CT114" s="110" t="s">
        <v>282</v>
      </c>
      <c r="CU114" s="33"/>
      <c r="CV114" s="33"/>
      <c r="CW114" s="33"/>
      <c r="CX114" s="10"/>
      <c r="CY114" s="1"/>
      <c r="CZ114" s="1"/>
      <c r="DA114" s="38" t="s">
        <v>282</v>
      </c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33"/>
      <c r="DU114" s="1"/>
      <c r="DV114" s="1"/>
      <c r="DW114" s="33" t="s">
        <v>282</v>
      </c>
      <c r="DX114" s="33"/>
      <c r="DY114" s="1"/>
      <c r="EH114" s="2" t="s">
        <v>320</v>
      </c>
      <c r="EI114" s="2" t="s">
        <v>320</v>
      </c>
      <c r="EY114" s="2" t="s">
        <v>282</v>
      </c>
      <c r="FD114" s="179"/>
      <c r="FE114" s="1"/>
      <c r="FF114" s="1"/>
      <c r="FG114" s="1"/>
      <c r="FH114" s="33" t="s">
        <v>320</v>
      </c>
      <c r="FI114" s="33" t="s">
        <v>320</v>
      </c>
      <c r="FJ114" s="33"/>
      <c r="FK114" s="33"/>
      <c r="FL114" s="33"/>
      <c r="FM114" s="1"/>
      <c r="FN114" s="1"/>
      <c r="FO114" s="1"/>
      <c r="FP114" s="33"/>
      <c r="FQ114" s="1"/>
      <c r="FR114" s="33"/>
      <c r="FS114" s="1"/>
      <c r="FT114" s="1"/>
      <c r="FU114" s="1"/>
      <c r="FV114" s="1"/>
      <c r="FW114" s="139"/>
      <c r="FY114" s="33" t="s">
        <v>320</v>
      </c>
    </row>
    <row r="115" spans="1:181" ht="12.75" customHeight="1" x14ac:dyDescent="0.25">
      <c r="A115" s="725"/>
      <c r="B115" s="718"/>
      <c r="C115" s="71" t="s">
        <v>741</v>
      </c>
      <c r="D115" s="15"/>
      <c r="E115" s="33"/>
      <c r="F115" s="33"/>
      <c r="G115" s="33"/>
      <c r="H115" s="33"/>
      <c r="I115" s="33"/>
      <c r="J115" s="33"/>
      <c r="K115" s="38" t="s">
        <v>320</v>
      </c>
      <c r="L115" s="38"/>
      <c r="M115" s="33"/>
      <c r="N115" s="1"/>
      <c r="O115" s="1"/>
      <c r="P115" s="38"/>
      <c r="Q115" s="33"/>
      <c r="R115" s="108"/>
      <c r="S115" s="108" t="s">
        <v>320</v>
      </c>
      <c r="T115" s="109"/>
      <c r="U115" s="148"/>
      <c r="V115" s="148"/>
      <c r="W115" s="33"/>
      <c r="X115" s="33" t="s">
        <v>320</v>
      </c>
      <c r="Y115" s="1"/>
      <c r="Z115" s="1"/>
      <c r="AA115" s="1"/>
      <c r="AB115" s="33"/>
      <c r="AC115" s="1"/>
      <c r="AD115" s="38" t="s">
        <v>320</v>
      </c>
      <c r="AE115" s="1"/>
      <c r="AF115" s="1"/>
      <c r="AG115" s="1"/>
      <c r="AH115" s="1" t="s">
        <v>282</v>
      </c>
      <c r="AI115" s="1"/>
      <c r="AJ115" s="1"/>
      <c r="AK115" s="1"/>
      <c r="AL115" s="10" t="s">
        <v>320</v>
      </c>
      <c r="AM115" s="1"/>
      <c r="AN115" s="10"/>
      <c r="AO115" s="135"/>
      <c r="AP115" s="179"/>
      <c r="AQ115" s="1"/>
      <c r="AR115" s="1"/>
      <c r="AS115" s="33"/>
      <c r="AT115" s="33" t="s">
        <v>282</v>
      </c>
      <c r="AU115" s="1"/>
      <c r="AV115" s="1"/>
      <c r="AW115" s="139"/>
      <c r="AX115" s="10"/>
      <c r="AY115" s="10" t="s">
        <v>320</v>
      </c>
      <c r="AZ115" s="1"/>
      <c r="BA115" s="33" t="s">
        <v>282</v>
      </c>
      <c r="BB115" s="1"/>
      <c r="BC115" s="1"/>
      <c r="BD115" s="1"/>
      <c r="BE115" s="1"/>
      <c r="BF115" s="1"/>
      <c r="BG115" s="1"/>
      <c r="BH115" s="1"/>
      <c r="BI115" s="1"/>
      <c r="BJ115" s="33" t="s">
        <v>282</v>
      </c>
      <c r="BK115" s="1"/>
      <c r="BL115" s="1"/>
      <c r="BM115" s="1"/>
      <c r="BN115" s="1"/>
      <c r="BO115" s="1"/>
      <c r="BP115" s="33" t="s">
        <v>282</v>
      </c>
      <c r="BQ115" s="33"/>
      <c r="BR115" s="33" t="s">
        <v>282</v>
      </c>
      <c r="BS115" s="33"/>
      <c r="BT115" s="33" t="s">
        <v>282</v>
      </c>
      <c r="BU115" s="33"/>
      <c r="BV115" s="33"/>
      <c r="BW115" s="33" t="s">
        <v>282</v>
      </c>
      <c r="BX115" s="108"/>
      <c r="BZ115" s="33"/>
      <c r="CA115" s="33" t="s">
        <v>282</v>
      </c>
      <c r="CC115" s="33" t="s">
        <v>282</v>
      </c>
      <c r="CE115" s="33" t="s">
        <v>282</v>
      </c>
      <c r="CF115" s="33" t="s">
        <v>282</v>
      </c>
      <c r="CG115" s="108" t="s">
        <v>282</v>
      </c>
      <c r="CH115" s="33"/>
      <c r="CI115" s="33"/>
      <c r="CJ115" s="1"/>
      <c r="CK115" s="1"/>
      <c r="CL115" s="33"/>
      <c r="CM115" s="33"/>
      <c r="CN115" s="33"/>
      <c r="CO115" s="33"/>
      <c r="CP115" s="132"/>
      <c r="CQ115" s="1"/>
      <c r="CR115" s="1"/>
      <c r="CS115" s="1"/>
      <c r="CT115" s="110" t="s">
        <v>282</v>
      </c>
      <c r="CU115" s="33"/>
      <c r="CV115" s="33"/>
      <c r="CW115" s="33"/>
      <c r="CX115" s="10"/>
      <c r="CY115" s="1"/>
      <c r="CZ115" s="1"/>
      <c r="DA115" s="38" t="s">
        <v>282</v>
      </c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33"/>
      <c r="DU115" s="1"/>
      <c r="DV115" s="1"/>
      <c r="DW115" s="33" t="s">
        <v>282</v>
      </c>
      <c r="DX115" s="33"/>
      <c r="DY115" s="1"/>
      <c r="EH115" s="2" t="s">
        <v>320</v>
      </c>
      <c r="EI115" s="2" t="s">
        <v>320</v>
      </c>
      <c r="EY115" s="2" t="s">
        <v>282</v>
      </c>
      <c r="FD115" s="179"/>
      <c r="FE115" s="1"/>
      <c r="FF115" s="1"/>
      <c r="FG115" s="1"/>
      <c r="FH115" s="33" t="s">
        <v>320</v>
      </c>
      <c r="FI115" s="33" t="s">
        <v>320</v>
      </c>
      <c r="FJ115" s="33"/>
      <c r="FK115" s="33"/>
      <c r="FL115" s="33"/>
      <c r="FM115" s="1"/>
      <c r="FN115" s="1"/>
      <c r="FO115" s="1"/>
      <c r="FP115" s="33"/>
      <c r="FQ115" s="1"/>
      <c r="FR115" s="33"/>
      <c r="FS115" s="1"/>
      <c r="FT115" s="1"/>
      <c r="FU115" s="1"/>
      <c r="FV115" s="1"/>
      <c r="FW115" s="139"/>
      <c r="FY115" s="33" t="s">
        <v>320</v>
      </c>
    </row>
    <row r="116" spans="1:181" ht="12.75" customHeight="1" x14ac:dyDescent="0.25">
      <c r="A116" s="725"/>
      <c r="B116" s="718"/>
      <c r="C116" s="71" t="s">
        <v>742</v>
      </c>
      <c r="D116" s="15"/>
      <c r="E116" s="33"/>
      <c r="F116" s="33"/>
      <c r="G116" s="33"/>
      <c r="H116" s="33"/>
      <c r="I116" s="33"/>
      <c r="J116" s="33"/>
      <c r="K116" s="38" t="s">
        <v>320</v>
      </c>
      <c r="L116" s="38"/>
      <c r="M116" s="33"/>
      <c r="N116" s="1"/>
      <c r="O116" s="1"/>
      <c r="P116" s="38"/>
      <c r="Q116" s="33"/>
      <c r="R116" s="108"/>
      <c r="S116" s="108" t="s">
        <v>320</v>
      </c>
      <c r="T116" s="109"/>
      <c r="U116" s="148"/>
      <c r="V116" s="148"/>
      <c r="W116" s="33"/>
      <c r="X116" s="33" t="s">
        <v>320</v>
      </c>
      <c r="Y116" s="1"/>
      <c r="Z116" s="1"/>
      <c r="AA116" s="1"/>
      <c r="AB116" s="33"/>
      <c r="AC116" s="1"/>
      <c r="AD116" s="38" t="s">
        <v>320</v>
      </c>
      <c r="AE116" s="1"/>
      <c r="AF116" s="1"/>
      <c r="AG116" s="1"/>
      <c r="AH116" s="1" t="s">
        <v>282</v>
      </c>
      <c r="AI116" s="1"/>
      <c r="AJ116" s="1"/>
      <c r="AK116" s="1"/>
      <c r="AL116" s="10" t="s">
        <v>320</v>
      </c>
      <c r="AM116" s="1"/>
      <c r="AN116" s="10"/>
      <c r="AO116" s="135"/>
      <c r="AP116" s="179"/>
      <c r="AQ116" s="1"/>
      <c r="AR116" s="1"/>
      <c r="AS116" s="33" t="s">
        <v>282</v>
      </c>
      <c r="AT116" s="33"/>
      <c r="AU116" s="1"/>
      <c r="AV116" s="1"/>
      <c r="AW116" s="139"/>
      <c r="AX116" s="10"/>
      <c r="AY116" s="10" t="s">
        <v>320</v>
      </c>
      <c r="AZ116" s="1"/>
      <c r="BA116" s="33" t="s">
        <v>282</v>
      </c>
      <c r="BB116" s="1"/>
      <c r="BC116" s="1"/>
      <c r="BD116" s="1"/>
      <c r="BE116" s="1"/>
      <c r="BF116" s="1"/>
      <c r="BG116" s="1"/>
      <c r="BH116" s="1"/>
      <c r="BI116" s="1"/>
      <c r="BJ116" s="33" t="s">
        <v>282</v>
      </c>
      <c r="BK116" s="1"/>
      <c r="BL116" s="1"/>
      <c r="BM116" s="1"/>
      <c r="BN116" s="1"/>
      <c r="BO116" s="1"/>
      <c r="BP116" s="33" t="s">
        <v>282</v>
      </c>
      <c r="BQ116" s="33"/>
      <c r="BR116" s="33" t="s">
        <v>282</v>
      </c>
      <c r="BS116" s="33"/>
      <c r="BT116" s="33" t="s">
        <v>282</v>
      </c>
      <c r="BU116" s="33"/>
      <c r="BV116" s="33"/>
      <c r="BW116" s="33" t="s">
        <v>282</v>
      </c>
      <c r="BX116" s="108"/>
      <c r="BZ116" s="33"/>
      <c r="CA116" s="33" t="s">
        <v>282</v>
      </c>
      <c r="CC116" s="33" t="s">
        <v>282</v>
      </c>
      <c r="CE116" s="33" t="s">
        <v>282</v>
      </c>
      <c r="CF116" s="33" t="s">
        <v>282</v>
      </c>
      <c r="CG116" s="108" t="s">
        <v>282</v>
      </c>
      <c r="CH116" s="33"/>
      <c r="CI116" s="33"/>
      <c r="CJ116" s="1"/>
      <c r="CK116" s="1"/>
      <c r="CL116" s="33"/>
      <c r="CM116" s="33"/>
      <c r="CN116" s="33"/>
      <c r="CO116" s="33"/>
      <c r="CP116" s="132"/>
      <c r="CQ116" s="1"/>
      <c r="CR116" s="1"/>
      <c r="CS116" s="1"/>
      <c r="CT116" s="110" t="s">
        <v>282</v>
      </c>
      <c r="CU116" s="33"/>
      <c r="CV116" s="33"/>
      <c r="CW116" s="33"/>
      <c r="CX116" s="10"/>
      <c r="CY116" s="1"/>
      <c r="CZ116" s="1"/>
      <c r="DA116" s="38" t="s">
        <v>282</v>
      </c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33"/>
      <c r="DU116" s="1"/>
      <c r="DV116" s="1"/>
      <c r="DW116" s="33" t="s">
        <v>282</v>
      </c>
      <c r="DX116" s="33"/>
      <c r="DY116" s="1"/>
      <c r="EH116" s="2" t="s">
        <v>320</v>
      </c>
      <c r="EI116" s="2" t="s">
        <v>320</v>
      </c>
      <c r="EY116" s="2" t="s">
        <v>282</v>
      </c>
      <c r="FD116" s="179"/>
      <c r="FE116" s="1"/>
      <c r="FF116" s="1"/>
      <c r="FG116" s="1"/>
      <c r="FH116" s="33" t="s">
        <v>320</v>
      </c>
      <c r="FI116" s="33" t="s">
        <v>320</v>
      </c>
      <c r="FJ116" s="33"/>
      <c r="FK116" s="33"/>
      <c r="FL116" s="33"/>
      <c r="FM116" s="1"/>
      <c r="FN116" s="1"/>
      <c r="FO116" s="1"/>
      <c r="FP116" s="33"/>
      <c r="FQ116" s="1"/>
      <c r="FR116" s="33"/>
      <c r="FS116" s="1"/>
      <c r="FT116" s="1"/>
      <c r="FU116" s="1"/>
      <c r="FV116" s="1"/>
      <c r="FW116" s="139"/>
      <c r="FY116" s="33" t="s">
        <v>320</v>
      </c>
    </row>
    <row r="117" spans="1:181" ht="12.5" customHeight="1" x14ac:dyDescent="0.25">
      <c r="A117" s="725"/>
      <c r="B117" s="718"/>
      <c r="C117" s="71" t="s">
        <v>743</v>
      </c>
      <c r="D117" s="15"/>
      <c r="E117" s="33"/>
      <c r="F117" s="33"/>
      <c r="G117" s="33"/>
      <c r="H117" s="33"/>
      <c r="I117" s="33"/>
      <c r="J117" s="33"/>
      <c r="K117" s="38" t="s">
        <v>320</v>
      </c>
      <c r="L117" s="38"/>
      <c r="M117" s="33"/>
      <c r="N117" s="1"/>
      <c r="O117" s="1"/>
      <c r="P117" s="33"/>
      <c r="Q117" s="38"/>
      <c r="R117" s="108"/>
      <c r="S117" s="108" t="s">
        <v>320</v>
      </c>
      <c r="T117" s="109"/>
      <c r="U117" s="148"/>
      <c r="V117" s="148"/>
      <c r="W117" s="33"/>
      <c r="X117" s="33" t="s">
        <v>320</v>
      </c>
      <c r="Y117" s="1"/>
      <c r="Z117" s="1"/>
      <c r="AA117" s="1"/>
      <c r="AB117" s="33"/>
      <c r="AC117" s="1"/>
      <c r="AD117" s="38" t="s">
        <v>320</v>
      </c>
      <c r="AE117" s="1"/>
      <c r="AF117" s="1"/>
      <c r="AG117" s="1"/>
      <c r="AH117" s="1" t="s">
        <v>282</v>
      </c>
      <c r="AI117" s="1"/>
      <c r="AJ117" s="1"/>
      <c r="AK117" s="1"/>
      <c r="AL117" s="10" t="s">
        <v>320</v>
      </c>
      <c r="AM117" s="1"/>
      <c r="AN117" s="10"/>
      <c r="AO117" s="135"/>
      <c r="AP117" s="179"/>
      <c r="AQ117" s="1"/>
      <c r="AR117" s="1"/>
      <c r="AS117" s="33"/>
      <c r="AT117" s="33" t="s">
        <v>282</v>
      </c>
      <c r="AU117" s="1"/>
      <c r="AV117" s="1"/>
      <c r="AW117" s="139"/>
      <c r="AX117" s="10"/>
      <c r="AY117" s="10" t="s">
        <v>320</v>
      </c>
      <c r="AZ117" s="1"/>
      <c r="BA117" s="33" t="s">
        <v>282</v>
      </c>
      <c r="BB117" s="1"/>
      <c r="BC117" s="1"/>
      <c r="BD117" s="1"/>
      <c r="BE117" s="1"/>
      <c r="BF117" s="1"/>
      <c r="BG117" s="1"/>
      <c r="BH117" s="1"/>
      <c r="BI117" s="1"/>
      <c r="BJ117" s="33" t="s">
        <v>282</v>
      </c>
      <c r="BK117" s="1"/>
      <c r="BL117" s="1"/>
      <c r="BM117" s="1"/>
      <c r="BN117" s="1"/>
      <c r="BO117" s="1"/>
      <c r="BP117" s="33" t="s">
        <v>282</v>
      </c>
      <c r="BQ117" s="33"/>
      <c r="BR117" s="33" t="s">
        <v>282</v>
      </c>
      <c r="BS117" s="33"/>
      <c r="BT117" s="33" t="s">
        <v>282</v>
      </c>
      <c r="BU117" s="33"/>
      <c r="BV117" s="33"/>
      <c r="BW117" s="33" t="s">
        <v>282</v>
      </c>
      <c r="BX117" s="108"/>
      <c r="BZ117" s="33"/>
      <c r="CA117" s="33" t="s">
        <v>282</v>
      </c>
      <c r="CC117" s="33" t="s">
        <v>282</v>
      </c>
      <c r="CE117" s="33" t="s">
        <v>282</v>
      </c>
      <c r="CF117" s="33" t="s">
        <v>282</v>
      </c>
      <c r="CG117" s="108" t="s">
        <v>282</v>
      </c>
      <c r="CH117" s="33"/>
      <c r="CI117" s="33"/>
      <c r="CJ117" s="1"/>
      <c r="CK117" s="1"/>
      <c r="CL117" s="33"/>
      <c r="CM117" s="33"/>
      <c r="CN117" s="33"/>
      <c r="CO117" s="33"/>
      <c r="CP117" s="132"/>
      <c r="CQ117" s="1"/>
      <c r="CR117" s="1"/>
      <c r="CS117" s="1"/>
      <c r="CT117" s="110" t="s">
        <v>282</v>
      </c>
      <c r="CU117" s="33"/>
      <c r="CV117" s="33"/>
      <c r="CW117" s="33"/>
      <c r="CX117" s="10"/>
      <c r="CY117" s="1"/>
      <c r="CZ117" s="1"/>
      <c r="DA117" s="38" t="s">
        <v>282</v>
      </c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33"/>
      <c r="DU117" s="1"/>
      <c r="DV117" s="1"/>
      <c r="DW117" s="33" t="s">
        <v>282</v>
      </c>
      <c r="DX117" s="33"/>
      <c r="DY117" s="1"/>
      <c r="EH117" s="2" t="s">
        <v>320</v>
      </c>
      <c r="EI117" s="2" t="s">
        <v>320</v>
      </c>
      <c r="EY117" s="2" t="s">
        <v>282</v>
      </c>
      <c r="FD117" s="179"/>
      <c r="FE117" s="1"/>
      <c r="FF117" s="1"/>
      <c r="FG117" s="1"/>
      <c r="FH117" s="33" t="s">
        <v>320</v>
      </c>
      <c r="FI117" s="33" t="s">
        <v>320</v>
      </c>
      <c r="FJ117" s="33"/>
      <c r="FK117" s="33"/>
      <c r="FL117" s="33"/>
      <c r="FM117" s="1"/>
      <c r="FN117" s="1"/>
      <c r="FO117" s="1"/>
      <c r="FP117" s="33"/>
      <c r="FQ117" s="1"/>
      <c r="FR117" s="33"/>
      <c r="FS117" s="1"/>
      <c r="FT117" s="1"/>
      <c r="FU117" s="1"/>
      <c r="FV117" s="1"/>
      <c r="FW117" s="139"/>
      <c r="FY117" s="40"/>
    </row>
    <row r="118" spans="1:181" ht="12.75" customHeight="1" x14ac:dyDescent="0.25">
      <c r="A118" s="725"/>
      <c r="B118" s="718"/>
      <c r="C118" s="71" t="s">
        <v>744</v>
      </c>
      <c r="D118" s="15"/>
      <c r="E118" s="33"/>
      <c r="F118" s="33"/>
      <c r="G118" s="33"/>
      <c r="H118" s="33"/>
      <c r="I118" s="33"/>
      <c r="J118" s="33"/>
      <c r="K118" s="38" t="s">
        <v>320</v>
      </c>
      <c r="L118" s="38"/>
      <c r="M118" s="33"/>
      <c r="N118" s="1"/>
      <c r="O118" s="1"/>
      <c r="P118" s="33"/>
      <c r="Q118" s="33"/>
      <c r="R118" s="62"/>
      <c r="S118" s="108" t="s">
        <v>320</v>
      </c>
      <c r="T118" s="109"/>
      <c r="U118" s="148"/>
      <c r="V118" s="148"/>
      <c r="W118" s="33"/>
      <c r="X118" s="33" t="s">
        <v>320</v>
      </c>
      <c r="Y118" s="1"/>
      <c r="Z118" s="1"/>
      <c r="AA118" s="1"/>
      <c r="AB118" s="33"/>
      <c r="AC118" s="1"/>
      <c r="AD118" s="38" t="s">
        <v>320</v>
      </c>
      <c r="AE118" s="1"/>
      <c r="AF118" s="1"/>
      <c r="AG118" s="1"/>
      <c r="AH118" s="1" t="s">
        <v>282</v>
      </c>
      <c r="AI118" s="1"/>
      <c r="AJ118" s="1"/>
      <c r="AK118" s="1"/>
      <c r="AL118" s="10" t="s">
        <v>320</v>
      </c>
      <c r="AM118" s="1"/>
      <c r="AN118" s="10"/>
      <c r="AO118" s="135"/>
      <c r="AP118" s="179"/>
      <c r="AQ118" s="1"/>
      <c r="AR118" s="1"/>
      <c r="AS118" s="33" t="s">
        <v>282</v>
      </c>
      <c r="AT118" s="33"/>
      <c r="AU118" s="1"/>
      <c r="AV118" s="1"/>
      <c r="AW118" s="139"/>
      <c r="AX118" s="10"/>
      <c r="AY118" s="10" t="s">
        <v>320</v>
      </c>
      <c r="AZ118" s="1"/>
      <c r="BA118" s="33" t="s">
        <v>282</v>
      </c>
      <c r="BB118" s="1"/>
      <c r="BC118" s="1"/>
      <c r="BD118" s="1"/>
      <c r="BE118" s="1"/>
      <c r="BF118" s="1"/>
      <c r="BG118" s="1"/>
      <c r="BH118" s="1"/>
      <c r="BI118" s="1"/>
      <c r="BJ118" s="33" t="s">
        <v>282</v>
      </c>
      <c r="BK118" s="1"/>
      <c r="BL118" s="1"/>
      <c r="BM118" s="1"/>
      <c r="BN118" s="1"/>
      <c r="BO118" s="1"/>
      <c r="BP118" s="33" t="s">
        <v>282</v>
      </c>
      <c r="BQ118" s="33"/>
      <c r="BR118" s="33" t="s">
        <v>282</v>
      </c>
      <c r="BS118" s="33"/>
      <c r="BT118" s="33" t="s">
        <v>282</v>
      </c>
      <c r="BU118" s="33"/>
      <c r="BV118" s="33"/>
      <c r="BW118" s="33" t="s">
        <v>282</v>
      </c>
      <c r="BX118" s="108"/>
      <c r="BZ118" s="33"/>
      <c r="CA118" s="33" t="s">
        <v>282</v>
      </c>
      <c r="CC118" s="33" t="s">
        <v>282</v>
      </c>
      <c r="CE118" s="33" t="s">
        <v>282</v>
      </c>
      <c r="CF118" s="33" t="s">
        <v>282</v>
      </c>
      <c r="CG118" s="108" t="s">
        <v>282</v>
      </c>
      <c r="CH118" s="33"/>
      <c r="CI118" s="33"/>
      <c r="CJ118" s="1"/>
      <c r="CK118" s="1"/>
      <c r="CL118" s="33"/>
      <c r="CM118" s="33"/>
      <c r="CN118" s="33"/>
      <c r="CO118" s="33"/>
      <c r="CP118" s="132"/>
      <c r="CQ118" s="1"/>
      <c r="CR118" s="1"/>
      <c r="CS118" s="1"/>
      <c r="CT118" s="110" t="s">
        <v>282</v>
      </c>
      <c r="CU118" s="33"/>
      <c r="CV118" s="33"/>
      <c r="CW118" s="33"/>
      <c r="CX118" s="10"/>
      <c r="CY118" s="1"/>
      <c r="CZ118" s="1"/>
      <c r="DA118" s="38" t="s">
        <v>282</v>
      </c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33"/>
      <c r="DU118" s="1"/>
      <c r="DV118" s="1"/>
      <c r="DW118" s="33" t="s">
        <v>282</v>
      </c>
      <c r="DX118" s="33"/>
      <c r="DY118" s="1"/>
      <c r="EH118" s="2" t="s">
        <v>320</v>
      </c>
      <c r="EI118" s="2" t="s">
        <v>320</v>
      </c>
      <c r="EY118" s="2" t="s">
        <v>282</v>
      </c>
      <c r="FD118" s="179"/>
      <c r="FE118" s="1"/>
      <c r="FF118" s="1"/>
      <c r="FG118" s="1"/>
      <c r="FH118" s="33" t="s">
        <v>320</v>
      </c>
      <c r="FI118" s="33" t="s">
        <v>320</v>
      </c>
      <c r="FJ118" s="33"/>
      <c r="FK118" s="33"/>
      <c r="FL118" s="33"/>
      <c r="FM118" s="1"/>
      <c r="FN118" s="1"/>
      <c r="FO118" s="1"/>
      <c r="FP118" s="33"/>
      <c r="FQ118" s="1"/>
      <c r="FR118" s="33"/>
      <c r="FS118" s="1"/>
      <c r="FT118" s="1"/>
      <c r="FU118" s="1"/>
      <c r="FV118" s="1"/>
      <c r="FW118" s="139"/>
      <c r="FY118" s="33" t="s">
        <v>320</v>
      </c>
    </row>
    <row r="119" spans="1:181" ht="12.75" customHeight="1" x14ac:dyDescent="0.25">
      <c r="A119" s="725"/>
      <c r="B119" s="718"/>
      <c r="C119" s="71" t="s">
        <v>745</v>
      </c>
      <c r="D119" s="15"/>
      <c r="E119" s="33"/>
      <c r="F119" s="33"/>
      <c r="G119" s="33"/>
      <c r="H119" s="33"/>
      <c r="I119" s="33"/>
      <c r="J119" s="33"/>
      <c r="K119" s="38" t="s">
        <v>320</v>
      </c>
      <c r="L119" s="38"/>
      <c r="M119" s="33"/>
      <c r="N119" s="1"/>
      <c r="O119" s="1"/>
      <c r="P119" s="33"/>
      <c r="Q119" s="33"/>
      <c r="R119" s="108"/>
      <c r="S119" s="108" t="s">
        <v>320</v>
      </c>
      <c r="T119" s="109"/>
      <c r="U119" s="148"/>
      <c r="V119" s="148"/>
      <c r="W119" s="33"/>
      <c r="X119" s="33" t="s">
        <v>320</v>
      </c>
      <c r="Y119" s="1"/>
      <c r="Z119" s="1"/>
      <c r="AA119" s="1"/>
      <c r="AB119" s="33"/>
      <c r="AC119" s="1"/>
      <c r="AD119" s="38" t="s">
        <v>320</v>
      </c>
      <c r="AE119" s="1"/>
      <c r="AF119" s="1"/>
      <c r="AG119" s="1"/>
      <c r="AH119" s="1" t="s">
        <v>282</v>
      </c>
      <c r="AI119" s="1"/>
      <c r="AJ119" s="1"/>
      <c r="AK119" s="1"/>
      <c r="AL119" s="10" t="s">
        <v>320</v>
      </c>
      <c r="AM119" s="1"/>
      <c r="AN119" s="10"/>
      <c r="AO119" s="135"/>
      <c r="AP119" s="179"/>
      <c r="AQ119" s="1"/>
      <c r="AR119" s="1"/>
      <c r="AS119" s="33"/>
      <c r="AT119" s="33" t="s">
        <v>282</v>
      </c>
      <c r="AU119" s="1"/>
      <c r="AV119" s="1"/>
      <c r="AW119" s="139"/>
      <c r="AX119" s="10"/>
      <c r="AY119" s="10" t="s">
        <v>320</v>
      </c>
      <c r="AZ119" s="1"/>
      <c r="BA119" s="33" t="s">
        <v>282</v>
      </c>
      <c r="BB119" s="1"/>
      <c r="BC119" s="1"/>
      <c r="BD119" s="1"/>
      <c r="BE119" s="1"/>
      <c r="BF119" s="1"/>
      <c r="BG119" s="1"/>
      <c r="BH119" s="1"/>
      <c r="BI119" s="1"/>
      <c r="BJ119" s="33" t="s">
        <v>282</v>
      </c>
      <c r="BK119" s="1"/>
      <c r="BL119" s="1"/>
      <c r="BM119" s="1"/>
      <c r="BN119" s="1"/>
      <c r="BO119" s="1"/>
      <c r="BP119" s="33" t="s">
        <v>282</v>
      </c>
      <c r="BQ119" s="33"/>
      <c r="BR119" s="33" t="s">
        <v>282</v>
      </c>
      <c r="BS119" s="33"/>
      <c r="BT119" s="33" t="s">
        <v>282</v>
      </c>
      <c r="BU119" s="33"/>
      <c r="BV119" s="33"/>
      <c r="BW119" s="33" t="s">
        <v>282</v>
      </c>
      <c r="BX119" s="108"/>
      <c r="BZ119" s="33"/>
      <c r="CA119" s="33" t="s">
        <v>282</v>
      </c>
      <c r="CC119" s="33" t="s">
        <v>282</v>
      </c>
      <c r="CE119" s="33" t="s">
        <v>282</v>
      </c>
      <c r="CF119" s="33" t="s">
        <v>282</v>
      </c>
      <c r="CG119" s="108" t="s">
        <v>282</v>
      </c>
      <c r="CH119" s="33"/>
      <c r="CI119" s="33"/>
      <c r="CJ119" s="1"/>
      <c r="CK119" s="1"/>
      <c r="CL119" s="33"/>
      <c r="CM119" s="33"/>
      <c r="CN119" s="33"/>
      <c r="CO119" s="33"/>
      <c r="CP119" s="132"/>
      <c r="CQ119" s="1"/>
      <c r="CR119" s="1"/>
      <c r="CS119" s="1"/>
      <c r="CT119" s="110" t="s">
        <v>282</v>
      </c>
      <c r="CU119" s="33"/>
      <c r="CV119" s="33"/>
      <c r="CW119" s="33"/>
      <c r="CX119" s="10"/>
      <c r="CY119" s="1"/>
      <c r="CZ119" s="1"/>
      <c r="DA119" s="38" t="s">
        <v>282</v>
      </c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33"/>
      <c r="DU119" s="1"/>
      <c r="DV119" s="1"/>
      <c r="DW119" s="33" t="s">
        <v>282</v>
      </c>
      <c r="DX119" s="33"/>
      <c r="DY119" s="1"/>
      <c r="EH119" s="2" t="s">
        <v>320</v>
      </c>
      <c r="EI119" s="2" t="s">
        <v>320</v>
      </c>
      <c r="EY119" s="2" t="s">
        <v>282</v>
      </c>
      <c r="FD119" s="179"/>
      <c r="FE119" s="1"/>
      <c r="FF119" s="1"/>
      <c r="FG119" s="1"/>
      <c r="FH119" s="33" t="s">
        <v>320</v>
      </c>
      <c r="FI119" s="33" t="s">
        <v>320</v>
      </c>
      <c r="FJ119" s="33"/>
      <c r="FK119" s="33"/>
      <c r="FL119" s="33"/>
      <c r="FM119" s="1"/>
      <c r="FN119" s="1"/>
      <c r="FO119" s="1"/>
      <c r="FP119" s="33"/>
      <c r="FQ119" s="1"/>
      <c r="FR119" s="33"/>
      <c r="FS119" s="1"/>
      <c r="FT119" s="1"/>
      <c r="FU119" s="1"/>
      <c r="FV119" s="1"/>
      <c r="FW119" s="139"/>
      <c r="FY119" s="33" t="s">
        <v>320</v>
      </c>
    </row>
    <row r="120" spans="1:181" ht="12.75" customHeight="1" x14ac:dyDescent="0.25">
      <c r="A120" s="725"/>
      <c r="B120" s="718"/>
      <c r="C120" s="71" t="s">
        <v>746</v>
      </c>
      <c r="D120" s="15"/>
      <c r="E120" s="33"/>
      <c r="F120" s="33"/>
      <c r="G120" s="33"/>
      <c r="H120" s="33"/>
      <c r="I120" s="33"/>
      <c r="J120" s="33"/>
      <c r="K120" s="38" t="s">
        <v>320</v>
      </c>
      <c r="L120" s="38"/>
      <c r="M120" s="33"/>
      <c r="N120" s="1"/>
      <c r="O120" s="1"/>
      <c r="P120" s="33"/>
      <c r="Q120" s="33"/>
      <c r="R120" s="62"/>
      <c r="S120" s="108" t="s">
        <v>320</v>
      </c>
      <c r="T120" s="109"/>
      <c r="U120" s="148"/>
      <c r="V120" s="148"/>
      <c r="W120" s="33"/>
      <c r="X120" s="33" t="s">
        <v>320</v>
      </c>
      <c r="Y120" s="1"/>
      <c r="Z120" s="1"/>
      <c r="AA120" s="1"/>
      <c r="AB120" s="33"/>
      <c r="AC120" s="1"/>
      <c r="AD120" s="38" t="s">
        <v>320</v>
      </c>
      <c r="AE120" s="1"/>
      <c r="AF120" s="1"/>
      <c r="AG120" s="1"/>
      <c r="AH120" s="1" t="s">
        <v>282</v>
      </c>
      <c r="AI120" s="1"/>
      <c r="AJ120" s="1"/>
      <c r="AK120" s="1"/>
      <c r="AL120" s="10" t="s">
        <v>320</v>
      </c>
      <c r="AM120" s="1"/>
      <c r="AN120" s="10"/>
      <c r="AO120" s="135"/>
      <c r="AP120" s="179"/>
      <c r="AQ120" s="1"/>
      <c r="AR120" s="1"/>
      <c r="AS120" s="33" t="s">
        <v>282</v>
      </c>
      <c r="AT120" s="33"/>
      <c r="AU120" s="1"/>
      <c r="AV120" s="1"/>
      <c r="AW120" s="139"/>
      <c r="AX120" s="10"/>
      <c r="AY120" s="10" t="s">
        <v>320</v>
      </c>
      <c r="AZ120" s="1"/>
      <c r="BA120" s="33" t="s">
        <v>282</v>
      </c>
      <c r="BB120" s="1"/>
      <c r="BC120" s="1"/>
      <c r="BD120" s="1"/>
      <c r="BE120" s="1"/>
      <c r="BF120" s="1"/>
      <c r="BG120" s="1"/>
      <c r="BH120" s="1"/>
      <c r="BI120" s="1"/>
      <c r="BJ120" s="33" t="s">
        <v>282</v>
      </c>
      <c r="BK120" s="1"/>
      <c r="BL120" s="1"/>
      <c r="BM120" s="1"/>
      <c r="BN120" s="1"/>
      <c r="BO120" s="1"/>
      <c r="BP120" s="33" t="s">
        <v>282</v>
      </c>
      <c r="BQ120" s="33"/>
      <c r="BR120" s="33" t="s">
        <v>282</v>
      </c>
      <c r="BS120" s="33"/>
      <c r="BT120" s="33" t="s">
        <v>282</v>
      </c>
      <c r="BU120" s="33"/>
      <c r="BV120" s="33"/>
      <c r="BW120" s="33" t="s">
        <v>1203</v>
      </c>
      <c r="BX120" s="108"/>
      <c r="BZ120" s="33"/>
      <c r="CA120" s="33" t="s">
        <v>282</v>
      </c>
      <c r="CC120" s="33" t="s">
        <v>282</v>
      </c>
      <c r="CE120" s="33" t="s">
        <v>282</v>
      </c>
      <c r="CF120" s="33" t="s">
        <v>282</v>
      </c>
      <c r="CG120" s="108" t="s">
        <v>282</v>
      </c>
      <c r="CH120" s="33"/>
      <c r="CI120" s="33"/>
      <c r="CJ120" s="1"/>
      <c r="CK120" s="1"/>
      <c r="CL120" s="33"/>
      <c r="CM120" s="33"/>
      <c r="CN120" s="33"/>
      <c r="CO120" s="33"/>
      <c r="CP120" s="132"/>
      <c r="CQ120" s="1"/>
      <c r="CR120" s="1"/>
      <c r="CS120" s="1"/>
      <c r="CT120" s="110" t="s">
        <v>282</v>
      </c>
      <c r="CU120" s="33"/>
      <c r="CV120" s="33"/>
      <c r="CW120" s="33"/>
      <c r="CX120" s="10"/>
      <c r="CY120" s="1"/>
      <c r="CZ120" s="1"/>
      <c r="DA120" s="38" t="s">
        <v>282</v>
      </c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33"/>
      <c r="DU120" s="1"/>
      <c r="DV120" s="1"/>
      <c r="DW120" s="33" t="s">
        <v>282</v>
      </c>
      <c r="DX120" s="33"/>
      <c r="DY120" s="1"/>
      <c r="EH120" s="2" t="s">
        <v>320</v>
      </c>
      <c r="EI120" s="2" t="s">
        <v>320</v>
      </c>
      <c r="EY120" s="2" t="s">
        <v>282</v>
      </c>
      <c r="FD120" s="179"/>
      <c r="FE120" s="1"/>
      <c r="FF120" s="1"/>
      <c r="FG120" s="1"/>
      <c r="FH120" s="33" t="s">
        <v>320</v>
      </c>
      <c r="FI120" s="33" t="s">
        <v>320</v>
      </c>
      <c r="FJ120" s="33"/>
      <c r="FK120" s="33"/>
      <c r="FL120" s="33"/>
      <c r="FM120" s="1"/>
      <c r="FN120" s="1"/>
      <c r="FO120" s="1"/>
      <c r="FP120" s="33"/>
      <c r="FQ120" s="1"/>
      <c r="FR120" s="33"/>
      <c r="FS120" s="1"/>
      <c r="FT120" s="1"/>
      <c r="FU120" s="1"/>
      <c r="FV120" s="1"/>
      <c r="FW120" s="139"/>
      <c r="FY120" s="33" t="s">
        <v>320</v>
      </c>
    </row>
    <row r="121" spans="1:181" ht="12.75" customHeight="1" x14ac:dyDescent="0.25">
      <c r="A121" s="725"/>
      <c r="B121" s="718"/>
      <c r="C121" s="71" t="s">
        <v>747</v>
      </c>
      <c r="D121" s="15"/>
      <c r="E121" s="33"/>
      <c r="F121" s="33"/>
      <c r="G121" s="33"/>
      <c r="H121" s="33"/>
      <c r="I121" s="33"/>
      <c r="J121" s="33"/>
      <c r="K121" s="38" t="s">
        <v>320</v>
      </c>
      <c r="L121" s="38"/>
      <c r="M121" s="33"/>
      <c r="N121" s="1"/>
      <c r="O121" s="1"/>
      <c r="P121" s="33"/>
      <c r="Q121" s="33"/>
      <c r="R121" s="108"/>
      <c r="S121" s="108" t="s">
        <v>320</v>
      </c>
      <c r="T121" s="109"/>
      <c r="U121" s="148"/>
      <c r="V121" s="148"/>
      <c r="W121" s="33"/>
      <c r="X121" s="33" t="s">
        <v>320</v>
      </c>
      <c r="Y121" s="1"/>
      <c r="Z121" s="1"/>
      <c r="AA121" s="1"/>
      <c r="AB121" s="33"/>
      <c r="AC121" s="1"/>
      <c r="AD121" s="38" t="s">
        <v>320</v>
      </c>
      <c r="AE121" s="1"/>
      <c r="AF121" s="1"/>
      <c r="AG121" s="1"/>
      <c r="AH121" s="1" t="s">
        <v>282</v>
      </c>
      <c r="AI121" s="1"/>
      <c r="AJ121" s="1"/>
      <c r="AK121" s="1"/>
      <c r="AL121" s="10" t="s">
        <v>320</v>
      </c>
      <c r="AM121" s="1"/>
      <c r="AN121" s="10"/>
      <c r="AO121" s="135"/>
      <c r="AP121" s="179"/>
      <c r="AQ121" s="1"/>
      <c r="AR121" s="1"/>
      <c r="AS121" s="33" t="s">
        <v>282</v>
      </c>
      <c r="AT121" s="33"/>
      <c r="AU121" s="1"/>
      <c r="AV121" s="1"/>
      <c r="AW121" s="139"/>
      <c r="AX121" s="10"/>
      <c r="AY121" s="10" t="s">
        <v>320</v>
      </c>
      <c r="AZ121" s="1"/>
      <c r="BA121" s="33" t="s">
        <v>282</v>
      </c>
      <c r="BB121" s="1"/>
      <c r="BC121" s="1"/>
      <c r="BD121" s="1"/>
      <c r="BE121" s="1"/>
      <c r="BF121" s="1"/>
      <c r="BG121" s="1"/>
      <c r="BH121" s="1"/>
      <c r="BI121" s="1"/>
      <c r="BJ121" s="33" t="s">
        <v>282</v>
      </c>
      <c r="BK121" s="1"/>
      <c r="BL121" s="1"/>
      <c r="BM121" s="1"/>
      <c r="BN121" s="1"/>
      <c r="BO121" s="1"/>
      <c r="BP121" s="33" t="s">
        <v>282</v>
      </c>
      <c r="BQ121" s="33"/>
      <c r="BR121" s="33" t="s">
        <v>282</v>
      </c>
      <c r="BS121" s="33"/>
      <c r="BT121" s="33" t="s">
        <v>282</v>
      </c>
      <c r="BU121" s="33"/>
      <c r="BV121" s="33"/>
      <c r="BW121" s="33" t="s">
        <v>282</v>
      </c>
      <c r="BX121" s="108"/>
      <c r="BZ121" s="33"/>
      <c r="CA121" s="33" t="s">
        <v>282</v>
      </c>
      <c r="CC121" s="33" t="s">
        <v>282</v>
      </c>
      <c r="CE121" s="33" t="s">
        <v>282</v>
      </c>
      <c r="CF121" s="33" t="s">
        <v>282</v>
      </c>
      <c r="CG121" s="108" t="s">
        <v>282</v>
      </c>
      <c r="CH121" s="33"/>
      <c r="CI121" s="33"/>
      <c r="CJ121" s="1"/>
      <c r="CK121" s="1"/>
      <c r="CL121" s="33"/>
      <c r="CM121" s="33"/>
      <c r="CN121" s="33"/>
      <c r="CO121" s="33"/>
      <c r="CP121" s="132"/>
      <c r="CQ121" s="1"/>
      <c r="CR121" s="1"/>
      <c r="CS121" s="1"/>
      <c r="CT121" s="110" t="s">
        <v>282</v>
      </c>
      <c r="CU121" s="33"/>
      <c r="CV121" s="33"/>
      <c r="CW121" s="33"/>
      <c r="CX121" s="10"/>
      <c r="CY121" s="1"/>
      <c r="CZ121" s="1"/>
      <c r="DA121" s="38" t="s">
        <v>282</v>
      </c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33"/>
      <c r="DU121" s="1"/>
      <c r="DV121" s="1"/>
      <c r="DW121" s="33" t="s">
        <v>282</v>
      </c>
      <c r="DX121" s="33"/>
      <c r="DY121" s="1"/>
      <c r="EH121" s="2" t="s">
        <v>320</v>
      </c>
      <c r="EI121" s="2" t="s">
        <v>320</v>
      </c>
      <c r="EY121" s="2" t="s">
        <v>282</v>
      </c>
      <c r="FD121" s="179"/>
      <c r="FE121" s="1"/>
      <c r="FF121" s="1"/>
      <c r="FG121" s="1"/>
      <c r="FH121" s="33" t="s">
        <v>320</v>
      </c>
      <c r="FI121" s="33" t="s">
        <v>320</v>
      </c>
      <c r="FJ121" s="33"/>
      <c r="FK121" s="33"/>
      <c r="FL121" s="33"/>
      <c r="FM121" s="1"/>
      <c r="FN121" s="1"/>
      <c r="FO121" s="1"/>
      <c r="FP121" s="33"/>
      <c r="FQ121" s="1"/>
      <c r="FR121" s="33"/>
      <c r="FS121" s="1"/>
      <c r="FT121" s="1"/>
      <c r="FU121" s="1"/>
      <c r="FV121" s="1"/>
      <c r="FW121" s="139"/>
      <c r="FY121" s="33" t="s">
        <v>320</v>
      </c>
    </row>
    <row r="122" spans="1:181" ht="12.75" customHeight="1" x14ac:dyDescent="0.25">
      <c r="A122" s="725"/>
      <c r="B122" s="718"/>
      <c r="C122" s="71" t="s">
        <v>748</v>
      </c>
      <c r="D122" s="15"/>
      <c r="E122" s="33"/>
      <c r="F122" s="33"/>
      <c r="G122" s="33"/>
      <c r="H122" s="33"/>
      <c r="I122" s="33"/>
      <c r="J122" s="33"/>
      <c r="K122" s="38" t="s">
        <v>320</v>
      </c>
      <c r="L122" s="38"/>
      <c r="M122" s="33"/>
      <c r="N122" s="1"/>
      <c r="O122" s="1"/>
      <c r="P122" s="38"/>
      <c r="Q122" s="33"/>
      <c r="R122" s="108"/>
      <c r="S122" s="108" t="s">
        <v>320</v>
      </c>
      <c r="T122" s="109"/>
      <c r="U122" s="148"/>
      <c r="V122" s="148"/>
      <c r="W122" s="33"/>
      <c r="X122" s="33" t="s">
        <v>320</v>
      </c>
      <c r="Y122" s="1"/>
      <c r="Z122" s="1"/>
      <c r="AA122" s="1"/>
      <c r="AB122" s="33"/>
      <c r="AC122" s="1"/>
      <c r="AD122" s="38" t="s">
        <v>320</v>
      </c>
      <c r="AE122" s="1"/>
      <c r="AF122" s="1"/>
      <c r="AG122" s="1"/>
      <c r="AH122" s="1" t="s">
        <v>282</v>
      </c>
      <c r="AI122" s="1"/>
      <c r="AJ122" s="1"/>
      <c r="AK122" s="1"/>
      <c r="AL122" s="10" t="s">
        <v>320</v>
      </c>
      <c r="AM122" s="1"/>
      <c r="AN122" s="10"/>
      <c r="AO122" s="135"/>
      <c r="AP122" s="179"/>
      <c r="AQ122" s="1"/>
      <c r="AR122" s="1"/>
      <c r="AS122" s="33"/>
      <c r="AT122" s="33"/>
      <c r="AU122" s="1"/>
      <c r="AV122" s="1"/>
      <c r="AW122" s="139"/>
      <c r="AX122" s="10"/>
      <c r="AY122" s="10" t="s">
        <v>320</v>
      </c>
      <c r="AZ122" s="1"/>
      <c r="BA122" s="33" t="s">
        <v>282</v>
      </c>
      <c r="BB122" s="1"/>
      <c r="BC122" s="1"/>
      <c r="BD122" s="1"/>
      <c r="BE122" s="1"/>
      <c r="BF122" s="1"/>
      <c r="BG122" s="1"/>
      <c r="BH122" s="1"/>
      <c r="BI122" s="1"/>
      <c r="BJ122" s="33" t="s">
        <v>282</v>
      </c>
      <c r="BK122" s="1"/>
      <c r="BL122" s="1"/>
      <c r="BM122" s="1"/>
      <c r="BN122" s="1"/>
      <c r="BO122" s="1"/>
      <c r="BP122" s="33" t="s">
        <v>282</v>
      </c>
      <c r="BQ122" s="33"/>
      <c r="BR122" s="33" t="s">
        <v>282</v>
      </c>
      <c r="BS122" s="33"/>
      <c r="BT122" s="33" t="s">
        <v>282</v>
      </c>
      <c r="BU122" s="33"/>
      <c r="BV122" s="33"/>
      <c r="BW122" s="33" t="s">
        <v>282</v>
      </c>
      <c r="BX122" s="108"/>
      <c r="BZ122" s="33"/>
      <c r="CA122" s="33" t="s">
        <v>282</v>
      </c>
      <c r="CC122" s="33" t="s">
        <v>1547</v>
      </c>
      <c r="CE122" s="33" t="s">
        <v>1547</v>
      </c>
      <c r="CF122" s="33" t="s">
        <v>282</v>
      </c>
      <c r="CG122" s="108" t="s">
        <v>282</v>
      </c>
      <c r="CH122" s="33"/>
      <c r="CI122" s="33"/>
      <c r="CJ122" s="1"/>
      <c r="CK122" s="1"/>
      <c r="CL122" s="33"/>
      <c r="CM122" s="33"/>
      <c r="CN122" s="33"/>
      <c r="CO122" s="33"/>
      <c r="CP122" s="132"/>
      <c r="CQ122" s="1"/>
      <c r="CR122" s="1"/>
      <c r="CS122" s="1"/>
      <c r="CT122" s="110" t="s">
        <v>282</v>
      </c>
      <c r="CU122" s="33"/>
      <c r="CV122" s="33"/>
      <c r="CW122" s="33"/>
      <c r="CX122" s="10"/>
      <c r="CY122" s="1"/>
      <c r="CZ122" s="1"/>
      <c r="DA122" s="38" t="s">
        <v>282</v>
      </c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33"/>
      <c r="DU122" s="1"/>
      <c r="DV122" s="1"/>
      <c r="DW122" s="33" t="s">
        <v>282</v>
      </c>
      <c r="DX122" s="33"/>
      <c r="DY122" s="1"/>
      <c r="EH122" s="2"/>
      <c r="EI122" s="2" t="s">
        <v>320</v>
      </c>
      <c r="EY122" s="2" t="s">
        <v>282</v>
      </c>
      <c r="FD122" s="179"/>
      <c r="FE122" s="1"/>
      <c r="FF122" s="1"/>
      <c r="FG122" s="1"/>
      <c r="FH122" s="33"/>
      <c r="FI122" s="33" t="s">
        <v>320</v>
      </c>
      <c r="FJ122" s="33"/>
      <c r="FK122" s="33"/>
      <c r="FL122" s="33"/>
      <c r="FM122" s="1"/>
      <c r="FN122" s="1"/>
      <c r="FO122" s="1"/>
      <c r="FP122" s="33"/>
      <c r="FQ122" s="1"/>
      <c r="FR122" s="33"/>
      <c r="FS122" s="1"/>
      <c r="FT122" s="1"/>
      <c r="FU122" s="1"/>
      <c r="FV122" s="1"/>
      <c r="FW122" s="139"/>
      <c r="FY122" s="33" t="s">
        <v>320</v>
      </c>
    </row>
    <row r="123" spans="1:181" ht="12.75" customHeight="1" x14ac:dyDescent="0.25">
      <c r="A123" s="725"/>
      <c r="B123" s="718"/>
      <c r="C123" s="71" t="s">
        <v>749</v>
      </c>
      <c r="D123" s="15"/>
      <c r="E123" s="33"/>
      <c r="F123" s="33"/>
      <c r="G123" s="33"/>
      <c r="H123" s="33"/>
      <c r="I123" s="33"/>
      <c r="J123" s="33"/>
      <c r="K123" s="38" t="s">
        <v>320</v>
      </c>
      <c r="L123" s="38"/>
      <c r="M123" s="33"/>
      <c r="N123" s="1"/>
      <c r="O123" s="1"/>
      <c r="P123" s="33"/>
      <c r="Q123" s="38"/>
      <c r="R123" s="108"/>
      <c r="S123" s="108" t="s">
        <v>320</v>
      </c>
      <c r="T123" s="109"/>
      <c r="U123" s="148"/>
      <c r="V123" s="148"/>
      <c r="W123" s="33"/>
      <c r="X123" s="33" t="s">
        <v>320</v>
      </c>
      <c r="Y123" s="1"/>
      <c r="Z123" s="1"/>
      <c r="AA123" s="1"/>
      <c r="AB123" s="33"/>
      <c r="AC123" s="1"/>
      <c r="AD123" s="38" t="s">
        <v>320</v>
      </c>
      <c r="AE123" s="1"/>
      <c r="AF123" s="1"/>
      <c r="AG123" s="1"/>
      <c r="AH123" s="1" t="s">
        <v>282</v>
      </c>
      <c r="AI123" s="1"/>
      <c r="AJ123" s="1"/>
      <c r="AK123" s="1"/>
      <c r="AL123" s="10" t="s">
        <v>320</v>
      </c>
      <c r="AM123" s="1"/>
      <c r="AN123" s="10"/>
      <c r="AO123" s="135"/>
      <c r="AP123" s="179"/>
      <c r="AQ123" s="1"/>
      <c r="AR123" s="1"/>
      <c r="AS123" s="33" t="s">
        <v>282</v>
      </c>
      <c r="AT123" s="33"/>
      <c r="AU123" s="1"/>
      <c r="AV123" s="1"/>
      <c r="AW123" s="139"/>
      <c r="AX123" s="10"/>
      <c r="AY123" s="10" t="s">
        <v>320</v>
      </c>
      <c r="AZ123" s="1"/>
      <c r="BA123" s="33" t="s">
        <v>282</v>
      </c>
      <c r="BB123" s="1"/>
      <c r="BC123" s="1"/>
      <c r="BD123" s="1"/>
      <c r="BE123" s="1"/>
      <c r="BF123" s="1"/>
      <c r="BG123" s="1"/>
      <c r="BH123" s="1"/>
      <c r="BI123" s="1"/>
      <c r="BJ123" s="33" t="s">
        <v>282</v>
      </c>
      <c r="BK123" s="1"/>
      <c r="BL123" s="1"/>
      <c r="BM123" s="1"/>
      <c r="BN123" s="1"/>
      <c r="BO123" s="1"/>
      <c r="BP123" s="33" t="s">
        <v>282</v>
      </c>
      <c r="BQ123" s="33"/>
      <c r="BR123" s="33" t="s">
        <v>282</v>
      </c>
      <c r="BS123" s="33"/>
      <c r="BT123" s="33" t="s">
        <v>282</v>
      </c>
      <c r="BU123" s="33"/>
      <c r="BV123" s="33"/>
      <c r="BW123" s="33" t="s">
        <v>282</v>
      </c>
      <c r="BX123" s="108"/>
      <c r="BZ123" s="33"/>
      <c r="CA123" s="33" t="s">
        <v>282</v>
      </c>
      <c r="CC123" s="33" t="s">
        <v>282</v>
      </c>
      <c r="CE123" s="33" t="s">
        <v>282</v>
      </c>
      <c r="CF123" s="33" t="s">
        <v>282</v>
      </c>
      <c r="CG123" s="108" t="s">
        <v>282</v>
      </c>
      <c r="CH123" s="33" t="s">
        <v>282</v>
      </c>
      <c r="CI123" s="33"/>
      <c r="CJ123" s="1"/>
      <c r="CK123" s="1"/>
      <c r="CL123" s="33"/>
      <c r="CM123" s="33"/>
      <c r="CN123" s="33"/>
      <c r="CO123" s="33"/>
      <c r="CP123" s="132"/>
      <c r="CQ123" s="1"/>
      <c r="CR123" s="1"/>
      <c r="CS123" s="1"/>
      <c r="CT123" s="110" t="s">
        <v>282</v>
      </c>
      <c r="CU123" s="33"/>
      <c r="CV123" s="33"/>
      <c r="CW123" s="33"/>
      <c r="CX123" s="10"/>
      <c r="CY123" s="1"/>
      <c r="CZ123" s="1"/>
      <c r="DA123" s="38" t="s">
        <v>282</v>
      </c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33"/>
      <c r="DU123" s="1"/>
      <c r="DV123" s="1"/>
      <c r="DW123" s="33" t="s">
        <v>282</v>
      </c>
      <c r="DX123" s="33"/>
      <c r="DY123" s="1"/>
      <c r="EH123" s="2" t="s">
        <v>320</v>
      </c>
      <c r="EI123" s="2" t="s">
        <v>320</v>
      </c>
      <c r="EY123" s="2" t="s">
        <v>282</v>
      </c>
      <c r="FD123" s="179"/>
      <c r="FE123" s="1"/>
      <c r="FF123" s="1"/>
      <c r="FG123" s="1"/>
      <c r="FH123" s="33" t="s">
        <v>320</v>
      </c>
      <c r="FI123" s="33" t="s">
        <v>320</v>
      </c>
      <c r="FJ123" s="33"/>
      <c r="FK123" s="33"/>
      <c r="FL123" s="33"/>
      <c r="FM123" s="1"/>
      <c r="FN123" s="1"/>
      <c r="FO123" s="1"/>
      <c r="FP123" s="33"/>
      <c r="FQ123" s="1"/>
      <c r="FR123" s="33"/>
      <c r="FS123" s="1"/>
      <c r="FT123" s="1"/>
      <c r="FU123" s="1"/>
      <c r="FV123" s="1"/>
      <c r="FW123" s="139"/>
      <c r="FY123" s="33" t="s">
        <v>320</v>
      </c>
    </row>
    <row r="124" spans="1:181" ht="12.75" customHeight="1" x14ac:dyDescent="0.25">
      <c r="A124" s="725"/>
      <c r="B124" s="718"/>
      <c r="C124" s="71" t="s">
        <v>750</v>
      </c>
      <c r="D124" s="15"/>
      <c r="E124" s="33"/>
      <c r="F124" s="33"/>
      <c r="G124" s="33"/>
      <c r="H124" s="33"/>
      <c r="I124" s="33"/>
      <c r="J124" s="33"/>
      <c r="K124" s="38" t="s">
        <v>320</v>
      </c>
      <c r="L124" s="38"/>
      <c r="M124" s="33"/>
      <c r="N124" s="1"/>
      <c r="O124" s="1"/>
      <c r="P124" s="33"/>
      <c r="Q124" s="38"/>
      <c r="R124" s="108"/>
      <c r="S124" s="108" t="s">
        <v>320</v>
      </c>
      <c r="T124" s="109"/>
      <c r="U124" s="148"/>
      <c r="V124" s="148"/>
      <c r="W124" s="33"/>
      <c r="X124" s="33" t="s">
        <v>320</v>
      </c>
      <c r="Y124" s="1"/>
      <c r="Z124" s="1"/>
      <c r="AA124" s="1"/>
      <c r="AB124" s="33"/>
      <c r="AC124" s="1"/>
      <c r="AD124" s="38" t="s">
        <v>320</v>
      </c>
      <c r="AE124" s="1"/>
      <c r="AF124" s="1"/>
      <c r="AG124" s="1"/>
      <c r="AH124" s="1" t="s">
        <v>282</v>
      </c>
      <c r="AI124" s="1"/>
      <c r="AJ124" s="1"/>
      <c r="AK124" s="1"/>
      <c r="AL124" s="10" t="s">
        <v>320</v>
      </c>
      <c r="AM124" s="1"/>
      <c r="AN124" s="10"/>
      <c r="AO124" s="135"/>
      <c r="AP124" s="179"/>
      <c r="AQ124" s="1"/>
      <c r="AR124" s="1"/>
      <c r="AS124" s="33"/>
      <c r="AT124" s="33" t="s">
        <v>282</v>
      </c>
      <c r="AU124" s="1"/>
      <c r="AV124" s="1"/>
      <c r="AW124" s="139"/>
      <c r="AX124" s="10"/>
      <c r="AY124" s="10" t="s">
        <v>320</v>
      </c>
      <c r="AZ124" s="1"/>
      <c r="BA124" s="33" t="s">
        <v>282</v>
      </c>
      <c r="BB124" s="1"/>
      <c r="BC124" s="1"/>
      <c r="BD124" s="1"/>
      <c r="BE124" s="1"/>
      <c r="BF124" s="1"/>
      <c r="BG124" s="1"/>
      <c r="BH124" s="1"/>
      <c r="BI124" s="1"/>
      <c r="BJ124" s="33" t="s">
        <v>282</v>
      </c>
      <c r="BK124" s="1"/>
      <c r="BL124" s="1"/>
      <c r="BM124" s="1"/>
      <c r="BN124" s="1"/>
      <c r="BO124" s="1"/>
      <c r="BP124" s="33" t="s">
        <v>282</v>
      </c>
      <c r="BQ124" s="33"/>
      <c r="BR124" s="33" t="s">
        <v>282</v>
      </c>
      <c r="BS124" s="33"/>
      <c r="BT124" s="33" t="s">
        <v>282</v>
      </c>
      <c r="BU124" s="33"/>
      <c r="BV124" s="33"/>
      <c r="BW124" s="33" t="s">
        <v>282</v>
      </c>
      <c r="BX124" s="108"/>
      <c r="BZ124" s="33"/>
      <c r="CA124" s="33" t="s">
        <v>282</v>
      </c>
      <c r="CC124" s="33" t="s">
        <v>282</v>
      </c>
      <c r="CE124" s="33" t="s">
        <v>282</v>
      </c>
      <c r="CF124" s="33" t="s">
        <v>282</v>
      </c>
      <c r="CG124" s="108" t="s">
        <v>282</v>
      </c>
      <c r="CH124" s="33"/>
      <c r="CI124" s="33"/>
      <c r="CJ124" s="1"/>
      <c r="CK124" s="1"/>
      <c r="CL124" s="33"/>
      <c r="CM124" s="33"/>
      <c r="CN124" s="33"/>
      <c r="CO124" s="33"/>
      <c r="CP124" s="132"/>
      <c r="CQ124" s="1"/>
      <c r="CR124" s="1"/>
      <c r="CS124" s="1"/>
      <c r="CT124" s="110" t="s">
        <v>282</v>
      </c>
      <c r="CU124" s="33"/>
      <c r="CV124" s="33"/>
      <c r="CW124" s="33"/>
      <c r="CX124" s="10"/>
      <c r="CY124" s="1"/>
      <c r="CZ124" s="1"/>
      <c r="DA124" s="38" t="s">
        <v>282</v>
      </c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33"/>
      <c r="DU124" s="1"/>
      <c r="DV124" s="1"/>
      <c r="DW124" s="33" t="s">
        <v>282</v>
      </c>
      <c r="DX124" s="33"/>
      <c r="DY124" s="1"/>
      <c r="EH124" s="2" t="s">
        <v>320</v>
      </c>
      <c r="EI124" s="2" t="s">
        <v>320</v>
      </c>
      <c r="EY124" s="2" t="s">
        <v>282</v>
      </c>
      <c r="FD124" s="179"/>
      <c r="FE124" s="1"/>
      <c r="FF124" s="1"/>
      <c r="FG124" s="1"/>
      <c r="FH124" s="33" t="s">
        <v>320</v>
      </c>
      <c r="FI124" s="33" t="s">
        <v>320</v>
      </c>
      <c r="FJ124" s="33"/>
      <c r="FK124" s="33"/>
      <c r="FL124" s="33"/>
      <c r="FM124" s="1"/>
      <c r="FN124" s="1"/>
      <c r="FO124" s="1"/>
      <c r="FP124" s="33"/>
      <c r="FQ124" s="1"/>
      <c r="FR124" s="33"/>
      <c r="FS124" s="1"/>
      <c r="FT124" s="1"/>
      <c r="FU124" s="1"/>
      <c r="FV124" s="1"/>
      <c r="FW124" s="139"/>
      <c r="FY124" s="33" t="s">
        <v>320</v>
      </c>
    </row>
    <row r="125" spans="1:181" ht="12.75" customHeight="1" x14ac:dyDescent="0.25">
      <c r="A125" s="725"/>
      <c r="B125" s="718"/>
      <c r="C125" s="71" t="s">
        <v>751</v>
      </c>
      <c r="D125" s="15"/>
      <c r="E125" s="33"/>
      <c r="F125" s="33"/>
      <c r="G125" s="33"/>
      <c r="H125" s="33"/>
      <c r="I125" s="33"/>
      <c r="J125" s="33"/>
      <c r="K125" s="38" t="s">
        <v>320</v>
      </c>
      <c r="L125" s="38"/>
      <c r="M125" s="33"/>
      <c r="N125" s="1"/>
      <c r="O125" s="1"/>
      <c r="P125" s="33"/>
      <c r="Q125" s="33"/>
      <c r="R125" s="108"/>
      <c r="S125" s="108" t="s">
        <v>320</v>
      </c>
      <c r="T125" s="109"/>
      <c r="U125" s="148"/>
      <c r="V125" s="148"/>
      <c r="W125" s="33"/>
      <c r="X125" s="33" t="s">
        <v>320</v>
      </c>
      <c r="Y125" s="1"/>
      <c r="Z125" s="1"/>
      <c r="AA125" s="1"/>
      <c r="AB125" s="33"/>
      <c r="AC125" s="1"/>
      <c r="AD125" s="38" t="s">
        <v>320</v>
      </c>
      <c r="AE125" s="1"/>
      <c r="AF125" s="1"/>
      <c r="AG125" s="1"/>
      <c r="AH125" s="1" t="s">
        <v>282</v>
      </c>
      <c r="AI125" s="1"/>
      <c r="AJ125" s="1"/>
      <c r="AK125" s="1"/>
      <c r="AL125" s="10" t="s">
        <v>320</v>
      </c>
      <c r="AM125" s="1"/>
      <c r="AN125" s="10"/>
      <c r="AO125" s="135"/>
      <c r="AP125" s="179"/>
      <c r="AQ125" s="1"/>
      <c r="AR125" s="1"/>
      <c r="AS125" s="33" t="s">
        <v>282</v>
      </c>
      <c r="AT125" s="33"/>
      <c r="AU125" s="1"/>
      <c r="AV125" s="1"/>
      <c r="AW125" s="139"/>
      <c r="AX125" s="10"/>
      <c r="AY125" s="10" t="s">
        <v>320</v>
      </c>
      <c r="AZ125" s="1"/>
      <c r="BA125" s="33" t="s">
        <v>282</v>
      </c>
      <c r="BB125" s="1"/>
      <c r="BC125" s="1"/>
      <c r="BD125" s="1"/>
      <c r="BE125" s="1"/>
      <c r="BF125" s="1"/>
      <c r="BG125" s="1"/>
      <c r="BH125" s="1"/>
      <c r="BI125" s="1"/>
      <c r="BJ125" s="33" t="s">
        <v>282</v>
      </c>
      <c r="BK125" s="1"/>
      <c r="BL125" s="1"/>
      <c r="BM125" s="1"/>
      <c r="BN125" s="1"/>
      <c r="BO125" s="1"/>
      <c r="BP125" s="33" t="s">
        <v>282</v>
      </c>
      <c r="BQ125" s="33"/>
      <c r="BR125" s="33" t="s">
        <v>282</v>
      </c>
      <c r="BS125" s="33"/>
      <c r="BT125" s="33" t="s">
        <v>282</v>
      </c>
      <c r="BU125" s="33"/>
      <c r="BV125" s="33"/>
      <c r="BW125" s="33" t="s">
        <v>282</v>
      </c>
      <c r="BX125" s="108"/>
      <c r="BZ125" s="33"/>
      <c r="CA125" s="33" t="s">
        <v>282</v>
      </c>
      <c r="CC125" s="33" t="s">
        <v>282</v>
      </c>
      <c r="CE125" s="33" t="s">
        <v>282</v>
      </c>
      <c r="CF125" s="33" t="s">
        <v>282</v>
      </c>
      <c r="CG125" s="108" t="s">
        <v>282</v>
      </c>
      <c r="CH125" s="33"/>
      <c r="CI125" s="33"/>
      <c r="CJ125" s="1"/>
      <c r="CK125" s="1"/>
      <c r="CL125" s="33"/>
      <c r="CM125" s="33"/>
      <c r="CN125" s="33"/>
      <c r="CO125" s="33"/>
      <c r="CP125" s="132"/>
      <c r="CQ125" s="1"/>
      <c r="CR125" s="1"/>
      <c r="CS125" s="1"/>
      <c r="CT125" s="110" t="s">
        <v>282</v>
      </c>
      <c r="CU125" s="33"/>
      <c r="CV125" s="33"/>
      <c r="CW125" s="33"/>
      <c r="CX125" s="10"/>
      <c r="CY125" s="1"/>
      <c r="CZ125" s="1"/>
      <c r="DA125" s="38" t="s">
        <v>282</v>
      </c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33"/>
      <c r="DU125" s="1"/>
      <c r="DV125" s="1"/>
      <c r="DW125" s="33" t="s">
        <v>1768</v>
      </c>
      <c r="DX125" s="33"/>
      <c r="DY125" s="1"/>
      <c r="EH125" s="2" t="s">
        <v>320</v>
      </c>
      <c r="EI125" s="2" t="s">
        <v>320</v>
      </c>
      <c r="EY125" s="2"/>
      <c r="FD125" s="179"/>
      <c r="FE125" s="1"/>
      <c r="FF125" s="1"/>
      <c r="FG125" s="1"/>
      <c r="FH125" s="33"/>
      <c r="FI125" s="33" t="s">
        <v>320</v>
      </c>
      <c r="FJ125" s="33"/>
      <c r="FK125" s="33"/>
      <c r="FL125" s="33"/>
      <c r="FM125" s="1"/>
      <c r="FN125" s="1"/>
      <c r="FO125" s="1"/>
      <c r="FP125" s="33"/>
      <c r="FQ125" s="1"/>
      <c r="FR125" s="33"/>
      <c r="FS125" s="1"/>
      <c r="FT125" s="1"/>
      <c r="FU125" s="1"/>
      <c r="FV125" s="1"/>
      <c r="FW125" s="139"/>
      <c r="FY125" s="33" t="s">
        <v>320</v>
      </c>
    </row>
    <row r="126" spans="1:181" ht="12.75" customHeight="1" x14ac:dyDescent="0.25">
      <c r="A126" s="725"/>
      <c r="B126" s="718"/>
      <c r="C126" s="71" t="s">
        <v>752</v>
      </c>
      <c r="D126" s="15"/>
      <c r="E126" s="33"/>
      <c r="F126" s="33"/>
      <c r="G126" s="33"/>
      <c r="H126" s="33"/>
      <c r="I126" s="33"/>
      <c r="J126" s="33"/>
      <c r="K126" s="38" t="s">
        <v>320</v>
      </c>
      <c r="L126" s="38"/>
      <c r="M126" s="33"/>
      <c r="N126" s="1"/>
      <c r="O126" s="1"/>
      <c r="P126" s="33"/>
      <c r="Q126" s="38"/>
      <c r="R126" s="108"/>
      <c r="S126" s="108" t="s">
        <v>320</v>
      </c>
      <c r="T126" s="109"/>
      <c r="U126" s="148"/>
      <c r="V126" s="148"/>
      <c r="W126" s="33"/>
      <c r="X126" s="33" t="s">
        <v>320</v>
      </c>
      <c r="Y126" s="1"/>
      <c r="Z126" s="1"/>
      <c r="AA126" s="1"/>
      <c r="AB126" s="33"/>
      <c r="AC126" s="1"/>
      <c r="AD126" s="38" t="s">
        <v>320</v>
      </c>
      <c r="AE126" s="1"/>
      <c r="AF126" s="1"/>
      <c r="AG126" s="1"/>
      <c r="AH126" s="1" t="s">
        <v>282</v>
      </c>
      <c r="AI126" s="1"/>
      <c r="AJ126" s="1"/>
      <c r="AK126" s="1"/>
      <c r="AL126" s="10" t="s">
        <v>320</v>
      </c>
      <c r="AM126" s="1"/>
      <c r="AN126" s="10"/>
      <c r="AO126" s="135"/>
      <c r="AP126" s="179"/>
      <c r="AQ126" s="1"/>
      <c r="AR126" s="1"/>
      <c r="AS126" s="33"/>
      <c r="AT126" s="33"/>
      <c r="AU126" s="1"/>
      <c r="AV126" s="1"/>
      <c r="AW126" s="139"/>
      <c r="AX126" s="10"/>
      <c r="AY126" s="10" t="s">
        <v>320</v>
      </c>
      <c r="AZ126" s="1"/>
      <c r="BA126" s="33" t="s">
        <v>282</v>
      </c>
      <c r="BB126" s="1"/>
      <c r="BC126" s="1"/>
      <c r="BD126" s="1"/>
      <c r="BE126" s="1"/>
      <c r="BF126" s="1"/>
      <c r="BG126" s="1"/>
      <c r="BH126" s="1"/>
      <c r="BI126" s="1"/>
      <c r="BJ126" s="33" t="s">
        <v>282</v>
      </c>
      <c r="BK126" s="1"/>
      <c r="BL126" s="1"/>
      <c r="BM126" s="1"/>
      <c r="BN126" s="1"/>
      <c r="BO126" s="1"/>
      <c r="BP126" s="33" t="s">
        <v>282</v>
      </c>
      <c r="BQ126" s="33"/>
      <c r="BR126" s="33" t="s">
        <v>282</v>
      </c>
      <c r="BS126" s="33"/>
      <c r="BT126" s="33" t="s">
        <v>282</v>
      </c>
      <c r="BU126" s="33"/>
      <c r="BV126" s="33"/>
      <c r="BW126" s="33" t="s">
        <v>282</v>
      </c>
      <c r="BX126" s="108"/>
      <c r="BZ126" s="33"/>
      <c r="CA126" s="33" t="s">
        <v>282</v>
      </c>
      <c r="CC126" s="33" t="s">
        <v>282</v>
      </c>
      <c r="CE126" s="33" t="s">
        <v>282</v>
      </c>
      <c r="CF126" s="33" t="s">
        <v>282</v>
      </c>
      <c r="CG126" s="108" t="s">
        <v>282</v>
      </c>
      <c r="CH126" s="33"/>
      <c r="CI126" s="33"/>
      <c r="CJ126" s="1"/>
      <c r="CK126" s="1"/>
      <c r="CL126" s="33"/>
      <c r="CM126" s="33"/>
      <c r="CN126" s="33"/>
      <c r="CO126" s="33"/>
      <c r="CP126" s="132"/>
      <c r="CQ126" s="1"/>
      <c r="CR126" s="1"/>
      <c r="CS126" s="1"/>
      <c r="CT126" s="110" t="s">
        <v>282</v>
      </c>
      <c r="CU126" s="33"/>
      <c r="CV126" s="33"/>
      <c r="CW126" s="33"/>
      <c r="CX126" s="10"/>
      <c r="CY126" s="1"/>
      <c r="CZ126" s="1"/>
      <c r="DA126" s="38" t="s">
        <v>282</v>
      </c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33"/>
      <c r="DU126" s="1"/>
      <c r="DV126" s="1"/>
      <c r="DW126" s="33" t="s">
        <v>282</v>
      </c>
      <c r="DX126" s="33"/>
      <c r="DY126" s="1"/>
      <c r="EH126" s="2" t="s">
        <v>320</v>
      </c>
      <c r="EI126" s="2" t="s">
        <v>320</v>
      </c>
      <c r="EY126" s="2" t="s">
        <v>282</v>
      </c>
      <c r="FD126" s="179"/>
      <c r="FE126" s="1"/>
      <c r="FF126" s="1"/>
      <c r="FG126" s="1"/>
      <c r="FH126" s="33" t="s">
        <v>320</v>
      </c>
      <c r="FI126" s="33" t="s">
        <v>320</v>
      </c>
      <c r="FJ126" s="33"/>
      <c r="FK126" s="33"/>
      <c r="FL126" s="33"/>
      <c r="FM126" s="1"/>
      <c r="FN126" s="1"/>
      <c r="FO126" s="1"/>
      <c r="FP126" s="33"/>
      <c r="FQ126" s="1"/>
      <c r="FR126" s="33"/>
      <c r="FS126" s="1"/>
      <c r="FT126" s="1"/>
      <c r="FU126" s="1"/>
      <c r="FV126" s="1"/>
      <c r="FW126" s="139"/>
      <c r="FY126" s="33" t="s">
        <v>320</v>
      </c>
    </row>
    <row r="127" spans="1:181" ht="12.75" customHeight="1" x14ac:dyDescent="0.25">
      <c r="A127" s="725"/>
      <c r="B127" s="718"/>
      <c r="C127" s="71" t="s">
        <v>753</v>
      </c>
      <c r="D127" s="15"/>
      <c r="E127" s="33"/>
      <c r="F127" s="33"/>
      <c r="G127" s="33"/>
      <c r="H127" s="33"/>
      <c r="I127" s="33"/>
      <c r="J127" s="33"/>
      <c r="K127" s="38" t="s">
        <v>320</v>
      </c>
      <c r="L127" s="38"/>
      <c r="M127" s="33"/>
      <c r="N127" s="1"/>
      <c r="O127" s="1"/>
      <c r="P127" s="38"/>
      <c r="Q127" s="33"/>
      <c r="R127" s="108"/>
      <c r="S127" s="108" t="s">
        <v>320</v>
      </c>
      <c r="T127" s="109"/>
      <c r="U127" s="148"/>
      <c r="V127" s="148"/>
      <c r="W127" s="33"/>
      <c r="X127" s="33" t="s">
        <v>320</v>
      </c>
      <c r="Y127" s="1"/>
      <c r="Z127" s="1"/>
      <c r="AA127" s="1"/>
      <c r="AB127" s="33"/>
      <c r="AC127" s="1"/>
      <c r="AD127" s="38" t="s">
        <v>320</v>
      </c>
      <c r="AE127" s="1"/>
      <c r="AF127" s="1"/>
      <c r="AG127" s="1"/>
      <c r="AH127" s="1" t="s">
        <v>282</v>
      </c>
      <c r="AI127" s="1"/>
      <c r="AJ127" s="1"/>
      <c r="AK127" s="1"/>
      <c r="AL127" s="10" t="s">
        <v>320</v>
      </c>
      <c r="AM127" s="1"/>
      <c r="AN127" s="10"/>
      <c r="AO127" s="135"/>
      <c r="AP127" s="179"/>
      <c r="AQ127" s="1"/>
      <c r="AR127" s="1"/>
      <c r="AS127" s="33"/>
      <c r="AT127" s="33"/>
      <c r="AU127" s="1"/>
      <c r="AV127" s="1"/>
      <c r="AW127" s="139"/>
      <c r="AX127" s="10"/>
      <c r="AY127" s="10" t="s">
        <v>320</v>
      </c>
      <c r="AZ127" s="1"/>
      <c r="BA127" s="33" t="s">
        <v>282</v>
      </c>
      <c r="BB127" s="1"/>
      <c r="BC127" s="1"/>
      <c r="BD127" s="1"/>
      <c r="BE127" s="1"/>
      <c r="BF127" s="1"/>
      <c r="BG127" s="1"/>
      <c r="BH127" s="1"/>
      <c r="BI127" s="1"/>
      <c r="BJ127" s="33" t="s">
        <v>282</v>
      </c>
      <c r="BK127" s="1"/>
      <c r="BL127" s="1"/>
      <c r="BM127" s="1"/>
      <c r="BN127" s="1"/>
      <c r="BO127" s="1"/>
      <c r="BP127" s="33" t="s">
        <v>282</v>
      </c>
      <c r="BQ127" s="33"/>
      <c r="BR127" s="33" t="s">
        <v>282</v>
      </c>
      <c r="BS127" s="33"/>
      <c r="BT127" s="33" t="s">
        <v>282</v>
      </c>
      <c r="BU127" s="33"/>
      <c r="BV127" s="33"/>
      <c r="BW127" s="33" t="s">
        <v>282</v>
      </c>
      <c r="BX127" s="108"/>
      <c r="BZ127" s="33"/>
      <c r="CA127" s="33" t="s">
        <v>282</v>
      </c>
      <c r="CC127" s="33" t="s">
        <v>282</v>
      </c>
      <c r="CE127" s="33" t="s">
        <v>282</v>
      </c>
      <c r="CF127" s="33" t="s">
        <v>282</v>
      </c>
      <c r="CG127" s="108" t="s">
        <v>282</v>
      </c>
      <c r="CH127" s="33"/>
      <c r="CI127" s="33"/>
      <c r="CJ127" s="1"/>
      <c r="CK127" s="1"/>
      <c r="CL127" s="33"/>
      <c r="CM127" s="33"/>
      <c r="CN127" s="33"/>
      <c r="CO127" s="33"/>
      <c r="CP127" s="132"/>
      <c r="CQ127" s="1"/>
      <c r="CR127" s="1"/>
      <c r="CS127" s="1"/>
      <c r="CT127" s="110" t="s">
        <v>282</v>
      </c>
      <c r="CU127" s="33"/>
      <c r="CV127" s="33"/>
      <c r="CW127" s="33"/>
      <c r="CX127" s="10"/>
      <c r="CY127" s="1"/>
      <c r="CZ127" s="1"/>
      <c r="DA127" s="38" t="s">
        <v>282</v>
      </c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33"/>
      <c r="DU127" s="1"/>
      <c r="DV127" s="1"/>
      <c r="DW127" s="33" t="s">
        <v>282</v>
      </c>
      <c r="DX127" s="33"/>
      <c r="DY127" s="1"/>
      <c r="EH127" s="2" t="s">
        <v>320</v>
      </c>
      <c r="EI127" s="2" t="s">
        <v>320</v>
      </c>
      <c r="EY127" s="2" t="s">
        <v>282</v>
      </c>
      <c r="FD127" s="179"/>
      <c r="FE127" s="1"/>
      <c r="FF127" s="1"/>
      <c r="FG127" s="1"/>
      <c r="FH127" s="33" t="s">
        <v>320</v>
      </c>
      <c r="FI127" s="33" t="s">
        <v>320</v>
      </c>
      <c r="FJ127" s="33"/>
      <c r="FK127" s="33"/>
      <c r="FL127" s="33"/>
      <c r="FM127" s="1"/>
      <c r="FN127" s="1"/>
      <c r="FO127" s="1"/>
      <c r="FP127" s="33"/>
      <c r="FQ127" s="1"/>
      <c r="FR127" s="33"/>
      <c r="FS127" s="1"/>
      <c r="FT127" s="1"/>
      <c r="FU127" s="1"/>
      <c r="FV127" s="1"/>
      <c r="FW127" s="139"/>
      <c r="FY127" s="33" t="s">
        <v>320</v>
      </c>
    </row>
    <row r="128" spans="1:181" ht="12.75" customHeight="1" x14ac:dyDescent="0.25">
      <c r="A128" s="725"/>
      <c r="B128" s="718"/>
      <c r="C128" s="71" t="s">
        <v>754</v>
      </c>
      <c r="D128" s="15"/>
      <c r="E128" s="33"/>
      <c r="F128" s="33"/>
      <c r="G128" s="33"/>
      <c r="H128" s="33"/>
      <c r="I128" s="33"/>
      <c r="J128" s="33"/>
      <c r="K128" s="38" t="s">
        <v>320</v>
      </c>
      <c r="L128" s="38"/>
      <c r="M128" s="33"/>
      <c r="N128" s="1"/>
      <c r="O128" s="1"/>
      <c r="P128" s="33"/>
      <c r="Q128" s="38"/>
      <c r="R128" s="108"/>
      <c r="S128" s="108" t="s">
        <v>320</v>
      </c>
      <c r="T128" s="109"/>
      <c r="U128" s="148"/>
      <c r="V128" s="148"/>
      <c r="W128" s="33"/>
      <c r="X128" s="33" t="s">
        <v>320</v>
      </c>
      <c r="Y128" s="1"/>
      <c r="Z128" s="1"/>
      <c r="AA128" s="1"/>
      <c r="AB128" s="33"/>
      <c r="AC128" s="1"/>
      <c r="AD128" s="38" t="s">
        <v>320</v>
      </c>
      <c r="AE128" s="1"/>
      <c r="AF128" s="1"/>
      <c r="AG128" s="1"/>
      <c r="AH128" s="1" t="s">
        <v>282</v>
      </c>
      <c r="AI128" s="1"/>
      <c r="AJ128" s="1"/>
      <c r="AK128" s="1"/>
      <c r="AL128" s="10" t="s">
        <v>320</v>
      </c>
      <c r="AM128" s="1"/>
      <c r="AN128" s="10"/>
      <c r="AO128" s="135"/>
      <c r="AP128" s="179"/>
      <c r="AQ128" s="1"/>
      <c r="AR128" s="1"/>
      <c r="AS128" s="33" t="s">
        <v>282</v>
      </c>
      <c r="AT128" s="33"/>
      <c r="AU128" s="1"/>
      <c r="AV128" s="1"/>
      <c r="AW128" s="139"/>
      <c r="AX128" s="10"/>
      <c r="AY128" s="10" t="s">
        <v>320</v>
      </c>
      <c r="AZ128" s="1"/>
      <c r="BA128" s="33" t="s">
        <v>282</v>
      </c>
      <c r="BB128" s="1"/>
      <c r="BC128" s="1"/>
      <c r="BD128" s="1"/>
      <c r="BE128" s="1"/>
      <c r="BF128" s="1"/>
      <c r="BG128" s="1"/>
      <c r="BH128" s="1"/>
      <c r="BI128" s="1"/>
      <c r="BJ128" s="33" t="s">
        <v>282</v>
      </c>
      <c r="BK128" s="1"/>
      <c r="BL128" s="1"/>
      <c r="BM128" s="1"/>
      <c r="BN128" s="1"/>
      <c r="BO128" s="1"/>
      <c r="BP128" s="33" t="s">
        <v>282</v>
      </c>
      <c r="BQ128" s="33"/>
      <c r="BR128" s="33" t="s">
        <v>282</v>
      </c>
      <c r="BS128" s="33"/>
      <c r="BT128" s="33" t="s">
        <v>282</v>
      </c>
      <c r="BU128" s="33"/>
      <c r="BV128" s="33"/>
      <c r="BW128" s="33" t="s">
        <v>282</v>
      </c>
      <c r="BX128" s="108"/>
      <c r="BZ128" s="33"/>
      <c r="CA128" s="33" t="s">
        <v>282</v>
      </c>
      <c r="CC128" s="33" t="s">
        <v>282</v>
      </c>
      <c r="CE128" s="33" t="s">
        <v>282</v>
      </c>
      <c r="CF128" s="33" t="s">
        <v>282</v>
      </c>
      <c r="CG128" s="108" t="s">
        <v>282</v>
      </c>
      <c r="CH128" s="33"/>
      <c r="CI128" s="33"/>
      <c r="CJ128" s="1"/>
      <c r="CK128" s="1"/>
      <c r="CL128" s="33"/>
      <c r="CM128" s="33"/>
      <c r="CN128" s="33"/>
      <c r="CO128" s="33"/>
      <c r="CP128" s="132"/>
      <c r="CQ128" s="1"/>
      <c r="CR128" s="1"/>
      <c r="CS128" s="1"/>
      <c r="CT128" s="110" t="s">
        <v>282</v>
      </c>
      <c r="CU128" s="33"/>
      <c r="CV128" s="33"/>
      <c r="CW128" s="33"/>
      <c r="CX128" s="10"/>
      <c r="CY128" s="1"/>
      <c r="CZ128" s="1"/>
      <c r="DA128" s="38" t="s">
        <v>282</v>
      </c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33"/>
      <c r="DU128" s="1"/>
      <c r="DV128" s="1"/>
      <c r="DW128" s="33" t="s">
        <v>282</v>
      </c>
      <c r="DX128" s="33"/>
      <c r="DY128" s="1"/>
      <c r="EH128" s="2" t="s">
        <v>320</v>
      </c>
      <c r="EI128" s="2" t="s">
        <v>320</v>
      </c>
      <c r="EY128" s="2"/>
      <c r="FD128" s="179"/>
      <c r="FE128" s="1"/>
      <c r="FF128" s="1"/>
      <c r="FG128" s="1"/>
      <c r="FH128" s="33" t="s">
        <v>320</v>
      </c>
      <c r="FI128" s="33" t="s">
        <v>320</v>
      </c>
      <c r="FJ128" s="33"/>
      <c r="FK128" s="33"/>
      <c r="FL128" s="33"/>
      <c r="FM128" s="1"/>
      <c r="FN128" s="1"/>
      <c r="FO128" s="1"/>
      <c r="FP128" s="33"/>
      <c r="FQ128" s="1"/>
      <c r="FR128" s="33"/>
      <c r="FS128" s="1"/>
      <c r="FT128" s="1"/>
      <c r="FU128" s="1"/>
      <c r="FV128" s="1"/>
      <c r="FW128" s="139"/>
      <c r="FY128" s="33" t="s">
        <v>320</v>
      </c>
    </row>
    <row r="129" spans="1:182" ht="12.75" customHeight="1" x14ac:dyDescent="0.25">
      <c r="A129" s="725"/>
      <c r="B129" s="718"/>
      <c r="C129" s="71" t="s">
        <v>755</v>
      </c>
      <c r="D129" s="15"/>
      <c r="E129" s="33"/>
      <c r="F129" s="33"/>
      <c r="G129" s="33"/>
      <c r="H129" s="33"/>
      <c r="I129" s="33"/>
      <c r="J129" s="33"/>
      <c r="K129" s="38" t="s">
        <v>320</v>
      </c>
      <c r="L129" s="38"/>
      <c r="M129" s="33"/>
      <c r="N129" s="1"/>
      <c r="O129" s="1"/>
      <c r="P129" s="33"/>
      <c r="Q129" s="33"/>
      <c r="R129" s="62"/>
      <c r="S129" s="108" t="s">
        <v>320</v>
      </c>
      <c r="T129" s="109"/>
      <c r="U129" s="148"/>
      <c r="V129" s="148"/>
      <c r="W129" s="33"/>
      <c r="X129" s="33" t="s">
        <v>320</v>
      </c>
      <c r="Y129" s="1"/>
      <c r="Z129" s="1"/>
      <c r="AA129" s="1"/>
      <c r="AB129" s="33"/>
      <c r="AC129" s="1"/>
      <c r="AD129" s="38" t="s">
        <v>320</v>
      </c>
      <c r="AE129" s="1"/>
      <c r="AF129" s="1"/>
      <c r="AG129" s="1"/>
      <c r="AH129" s="1" t="s">
        <v>282</v>
      </c>
      <c r="AI129" s="1"/>
      <c r="AJ129" s="1"/>
      <c r="AK129" s="1"/>
      <c r="AL129" s="10" t="s">
        <v>320</v>
      </c>
      <c r="AM129" s="1"/>
      <c r="AN129" s="10"/>
      <c r="AO129" s="135"/>
      <c r="AP129" s="179"/>
      <c r="AQ129" s="1"/>
      <c r="AR129" s="1"/>
      <c r="AS129" s="33"/>
      <c r="AT129" s="33"/>
      <c r="AU129" s="1"/>
      <c r="AV129" s="1"/>
      <c r="AW129" s="139"/>
      <c r="AX129" s="10"/>
      <c r="AY129" s="10" t="s">
        <v>320</v>
      </c>
      <c r="AZ129" s="1"/>
      <c r="BA129" s="33" t="s">
        <v>1091</v>
      </c>
      <c r="BB129" s="1"/>
      <c r="BC129" s="1"/>
      <c r="BD129" s="1"/>
      <c r="BE129" s="1"/>
      <c r="BF129" s="1"/>
      <c r="BG129" s="1"/>
      <c r="BH129" s="1"/>
      <c r="BI129" s="1"/>
      <c r="BJ129" s="33" t="s">
        <v>1091</v>
      </c>
      <c r="BK129" s="1"/>
      <c r="BL129" s="1"/>
      <c r="BM129" s="1"/>
      <c r="BN129" s="1"/>
      <c r="BO129" s="1"/>
      <c r="BP129" s="33" t="s">
        <v>1091</v>
      </c>
      <c r="BQ129" s="33"/>
      <c r="BR129" s="33" t="s">
        <v>282</v>
      </c>
      <c r="BS129" s="33"/>
      <c r="BT129" s="33" t="s">
        <v>282</v>
      </c>
      <c r="BU129" s="33"/>
      <c r="BV129" s="33"/>
      <c r="BW129" s="33" t="s">
        <v>282</v>
      </c>
      <c r="BX129" s="108"/>
      <c r="BZ129" s="33"/>
      <c r="CA129" s="33" t="s">
        <v>282</v>
      </c>
      <c r="CC129" s="33" t="s">
        <v>282</v>
      </c>
      <c r="CE129" s="33" t="s">
        <v>282</v>
      </c>
      <c r="CF129" s="33" t="s">
        <v>282</v>
      </c>
      <c r="CG129" s="108" t="s">
        <v>282</v>
      </c>
      <c r="CH129" s="33"/>
      <c r="CI129" s="33"/>
      <c r="CJ129" s="1"/>
      <c r="CK129" s="1"/>
      <c r="CL129" s="33"/>
      <c r="CM129" s="33"/>
      <c r="CN129" s="33"/>
      <c r="CO129" s="33"/>
      <c r="CP129" s="132"/>
      <c r="CQ129" s="1"/>
      <c r="CR129" s="1"/>
      <c r="CS129" s="1"/>
      <c r="CT129" s="193" t="s">
        <v>331</v>
      </c>
      <c r="CU129" s="33"/>
      <c r="CV129" s="33"/>
      <c r="CW129" s="33"/>
      <c r="CX129" s="10"/>
      <c r="CY129" s="1"/>
      <c r="CZ129" s="1"/>
      <c r="DA129" s="38" t="s">
        <v>282</v>
      </c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33"/>
      <c r="DU129" s="1"/>
      <c r="DV129" s="1"/>
      <c r="DW129" s="33" t="s">
        <v>282</v>
      </c>
      <c r="DX129" s="33"/>
      <c r="DY129" s="1"/>
      <c r="EH129" s="2"/>
      <c r="EI129" s="2" t="s">
        <v>320</v>
      </c>
      <c r="EY129" s="2" t="s">
        <v>282</v>
      </c>
      <c r="FD129" s="179"/>
      <c r="FE129" s="1"/>
      <c r="FF129" s="1"/>
      <c r="FG129" s="1"/>
      <c r="FH129" s="33" t="s">
        <v>320</v>
      </c>
      <c r="FI129" s="33" t="s">
        <v>320</v>
      </c>
      <c r="FJ129" s="33"/>
      <c r="FK129" s="33"/>
      <c r="FL129" s="33"/>
      <c r="FM129" s="1"/>
      <c r="FN129" s="1"/>
      <c r="FO129" s="1"/>
      <c r="FP129" s="33"/>
      <c r="FQ129" s="1"/>
      <c r="FR129" s="33"/>
      <c r="FS129" s="1"/>
      <c r="FT129" s="1"/>
      <c r="FU129" s="1"/>
      <c r="FV129" s="1"/>
      <c r="FW129" s="139"/>
      <c r="FY129" s="33" t="s">
        <v>320</v>
      </c>
    </row>
    <row r="130" spans="1:182" ht="15" customHeight="1" x14ac:dyDescent="0.25">
      <c r="A130" s="725"/>
      <c r="B130" s="718"/>
      <c r="C130" s="71" t="s">
        <v>756</v>
      </c>
      <c r="D130" s="15"/>
      <c r="E130" s="33"/>
      <c r="F130" s="33"/>
      <c r="G130" s="33"/>
      <c r="H130" s="33"/>
      <c r="I130" s="33"/>
      <c r="J130" s="33"/>
      <c r="K130" s="38" t="s">
        <v>320</v>
      </c>
      <c r="L130" s="38"/>
      <c r="M130" s="33"/>
      <c r="N130" s="1"/>
      <c r="O130" s="1"/>
      <c r="P130" s="33"/>
      <c r="Q130" s="33"/>
      <c r="R130" s="108"/>
      <c r="S130" s="108" t="s">
        <v>320</v>
      </c>
      <c r="T130" s="109"/>
      <c r="U130" s="148"/>
      <c r="V130" s="148"/>
      <c r="W130" s="33"/>
      <c r="X130" s="33" t="s">
        <v>320</v>
      </c>
      <c r="Y130" s="1"/>
      <c r="Z130" s="1"/>
      <c r="AA130" s="1"/>
      <c r="AB130" s="33"/>
      <c r="AC130" s="1"/>
      <c r="AD130" s="38" t="s">
        <v>320</v>
      </c>
      <c r="AE130" s="1"/>
      <c r="AF130" s="1"/>
      <c r="AG130" s="1"/>
      <c r="AH130" s="1" t="s">
        <v>282</v>
      </c>
      <c r="AI130" s="1"/>
      <c r="AJ130" s="1"/>
      <c r="AK130" s="1"/>
      <c r="AL130" s="10" t="s">
        <v>320</v>
      </c>
      <c r="AM130" s="1"/>
      <c r="AN130" s="10"/>
      <c r="AO130" s="135"/>
      <c r="AP130" s="179"/>
      <c r="AQ130" s="1"/>
      <c r="AR130" s="1"/>
      <c r="AS130" s="33" t="s">
        <v>282</v>
      </c>
      <c r="AT130" s="33"/>
      <c r="AU130" s="1"/>
      <c r="AV130" s="1"/>
      <c r="AW130" s="139"/>
      <c r="AX130" s="10"/>
      <c r="AY130" s="10" t="s">
        <v>320</v>
      </c>
      <c r="AZ130" s="1"/>
      <c r="BA130" s="33" t="s">
        <v>282</v>
      </c>
      <c r="BB130" s="1"/>
      <c r="BC130" s="1"/>
      <c r="BD130" s="1"/>
      <c r="BE130" s="1"/>
      <c r="BF130" s="1"/>
      <c r="BG130" s="1"/>
      <c r="BH130" s="1"/>
      <c r="BI130" s="1"/>
      <c r="BJ130" s="33" t="s">
        <v>282</v>
      </c>
      <c r="BK130" s="1"/>
      <c r="BL130" s="1"/>
      <c r="BM130" s="1"/>
      <c r="BN130" s="1"/>
      <c r="BO130" s="1"/>
      <c r="BP130" s="33" t="s">
        <v>282</v>
      </c>
      <c r="BQ130" s="33"/>
      <c r="BR130" s="33" t="s">
        <v>282</v>
      </c>
      <c r="BS130" s="33"/>
      <c r="BT130" s="33" t="s">
        <v>282</v>
      </c>
      <c r="BU130" s="33"/>
      <c r="BV130" s="33"/>
      <c r="BW130" s="33" t="s">
        <v>282</v>
      </c>
      <c r="BX130" s="108"/>
      <c r="BZ130" s="33"/>
      <c r="CA130" s="33" t="s">
        <v>282</v>
      </c>
      <c r="CC130" s="33" t="s">
        <v>1546</v>
      </c>
      <c r="CE130" s="33" t="s">
        <v>1546</v>
      </c>
      <c r="CF130" s="38" t="s">
        <v>1600</v>
      </c>
      <c r="CG130" s="62" t="s">
        <v>1600</v>
      </c>
      <c r="CH130" s="33"/>
      <c r="CI130" s="33"/>
      <c r="CJ130" s="1"/>
      <c r="CK130" s="1"/>
      <c r="CL130" s="33"/>
      <c r="CM130" s="33"/>
      <c r="CN130" s="33"/>
      <c r="CO130" s="33"/>
      <c r="CP130" s="132"/>
      <c r="CQ130" s="1"/>
      <c r="CR130" s="1"/>
      <c r="CS130" s="1"/>
      <c r="CT130" s="110" t="s">
        <v>282</v>
      </c>
      <c r="CU130" s="33"/>
      <c r="CV130" s="33"/>
      <c r="CW130" s="33"/>
      <c r="CX130" s="10"/>
      <c r="CY130" s="1"/>
      <c r="CZ130" s="1"/>
      <c r="DA130" s="38" t="s">
        <v>282</v>
      </c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33"/>
      <c r="DU130" s="1"/>
      <c r="DV130" s="1"/>
      <c r="DW130" s="33" t="s">
        <v>282</v>
      </c>
      <c r="DX130" s="33"/>
      <c r="DY130" s="1"/>
      <c r="EH130" s="2" t="s">
        <v>320</v>
      </c>
      <c r="EI130" s="2" t="s">
        <v>320</v>
      </c>
      <c r="EY130" s="2" t="s">
        <v>282</v>
      </c>
      <c r="FD130" s="179"/>
      <c r="FE130" s="1"/>
      <c r="FF130" s="1"/>
      <c r="FG130" s="1"/>
      <c r="FH130" s="33" t="s">
        <v>320</v>
      </c>
      <c r="FI130" s="33" t="s">
        <v>320</v>
      </c>
      <c r="FJ130" s="33"/>
      <c r="FK130" s="33"/>
      <c r="FL130" s="33"/>
      <c r="FM130" s="1"/>
      <c r="FN130" s="1"/>
      <c r="FO130" s="1"/>
      <c r="FP130" s="33"/>
      <c r="FQ130" s="1"/>
      <c r="FR130" s="33"/>
      <c r="FS130" s="1"/>
      <c r="FT130" s="1"/>
      <c r="FU130" s="1"/>
      <c r="FV130" s="1"/>
      <c r="FW130" s="139"/>
      <c r="FY130" s="33" t="s">
        <v>320</v>
      </c>
    </row>
    <row r="131" spans="1:182" ht="12.75" customHeight="1" x14ac:dyDescent="0.25">
      <c r="A131" s="725"/>
      <c r="B131" s="718"/>
      <c r="C131" s="71" t="s">
        <v>757</v>
      </c>
      <c r="D131" s="15"/>
      <c r="E131" s="33"/>
      <c r="F131" s="33"/>
      <c r="G131" s="33"/>
      <c r="H131" s="33"/>
      <c r="I131" s="33"/>
      <c r="J131" s="33"/>
      <c r="K131" s="38" t="s">
        <v>320</v>
      </c>
      <c r="L131" s="38"/>
      <c r="M131" s="33"/>
      <c r="N131" s="1"/>
      <c r="O131" s="1"/>
      <c r="P131" s="38"/>
      <c r="Q131" s="33"/>
      <c r="R131" s="108"/>
      <c r="S131" s="108" t="s">
        <v>320</v>
      </c>
      <c r="T131" s="109"/>
      <c r="U131" s="148"/>
      <c r="V131" s="148"/>
      <c r="W131" s="33"/>
      <c r="X131" s="33" t="s">
        <v>320</v>
      </c>
      <c r="Y131" s="1"/>
      <c r="Z131" s="1"/>
      <c r="AA131" s="1"/>
      <c r="AB131" s="33"/>
      <c r="AC131" s="1"/>
      <c r="AD131" s="38" t="s">
        <v>320</v>
      </c>
      <c r="AE131" s="1"/>
      <c r="AF131" s="1"/>
      <c r="AG131" s="1"/>
      <c r="AH131" s="1" t="s">
        <v>877</v>
      </c>
      <c r="AI131" s="1"/>
      <c r="AJ131" s="1"/>
      <c r="AK131" s="1"/>
      <c r="AL131" s="1" t="s">
        <v>888</v>
      </c>
      <c r="AM131" s="1"/>
      <c r="AN131" s="10"/>
      <c r="AO131" s="135"/>
      <c r="AP131" s="179"/>
      <c r="AQ131" s="1"/>
      <c r="AR131" s="1"/>
      <c r="AS131" s="33"/>
      <c r="AT131" s="33"/>
      <c r="AU131" s="1"/>
      <c r="AV131" s="1"/>
      <c r="AW131" s="139"/>
      <c r="AX131" s="10"/>
      <c r="AY131" s="10" t="s">
        <v>320</v>
      </c>
      <c r="AZ131" s="1"/>
      <c r="BA131" s="33" t="s">
        <v>1091</v>
      </c>
      <c r="BB131" s="1"/>
      <c r="BC131" s="1"/>
      <c r="BD131" s="1"/>
      <c r="BE131" s="1"/>
      <c r="BF131" s="1"/>
      <c r="BG131" s="1"/>
      <c r="BH131" s="1"/>
      <c r="BI131" s="1"/>
      <c r="BJ131" s="33" t="s">
        <v>282</v>
      </c>
      <c r="BK131" s="1"/>
      <c r="BL131" s="1"/>
      <c r="BM131" s="1"/>
      <c r="BN131" s="1"/>
      <c r="BO131" s="1"/>
      <c r="BP131" s="33" t="s">
        <v>282</v>
      </c>
      <c r="BQ131" s="33"/>
      <c r="BR131" s="33" t="s">
        <v>282</v>
      </c>
      <c r="BS131" s="33"/>
      <c r="BT131" s="33" t="s">
        <v>282</v>
      </c>
      <c r="BU131" s="33"/>
      <c r="BV131" s="33"/>
      <c r="BW131" s="33" t="s">
        <v>282</v>
      </c>
      <c r="BX131" s="108"/>
      <c r="BZ131" s="33"/>
      <c r="CA131" s="33" t="s">
        <v>282</v>
      </c>
      <c r="CC131" s="33" t="s">
        <v>1545</v>
      </c>
      <c r="CE131" s="33" t="s">
        <v>1545</v>
      </c>
      <c r="CF131" s="33" t="s">
        <v>282</v>
      </c>
      <c r="CG131" s="108" t="s">
        <v>282</v>
      </c>
      <c r="CH131" s="33"/>
      <c r="CI131" s="33"/>
      <c r="CJ131" s="1"/>
      <c r="CK131" s="1"/>
      <c r="CL131" s="33"/>
      <c r="CM131" s="33"/>
      <c r="CN131" s="33"/>
      <c r="CO131" s="33"/>
      <c r="CP131" s="132"/>
      <c r="CQ131" s="1"/>
      <c r="CR131" s="1"/>
      <c r="CS131" s="1"/>
      <c r="CT131" s="110" t="s">
        <v>331</v>
      </c>
      <c r="CU131" s="33"/>
      <c r="CV131" s="33"/>
      <c r="CW131" s="33"/>
      <c r="CX131" s="10"/>
      <c r="CY131" s="1"/>
      <c r="CZ131" s="1"/>
      <c r="DA131" s="38" t="s">
        <v>282</v>
      </c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33"/>
      <c r="DU131" s="1"/>
      <c r="DV131" s="1"/>
      <c r="DW131" s="33" t="s">
        <v>282</v>
      </c>
      <c r="DX131" s="33"/>
      <c r="DY131" s="1"/>
      <c r="EH131" s="2"/>
      <c r="EI131" s="2" t="s">
        <v>320</v>
      </c>
      <c r="EY131" s="2" t="s">
        <v>282</v>
      </c>
      <c r="FD131" s="179"/>
      <c r="FE131" s="1"/>
      <c r="FF131" s="1"/>
      <c r="FG131" s="1"/>
      <c r="FH131" s="33" t="s">
        <v>320</v>
      </c>
      <c r="FI131" s="33" t="s">
        <v>320</v>
      </c>
      <c r="FJ131" s="33"/>
      <c r="FK131" s="33"/>
      <c r="FL131" s="33"/>
      <c r="FM131" s="1"/>
      <c r="FN131" s="1"/>
      <c r="FO131" s="1"/>
      <c r="FP131" s="33"/>
      <c r="FQ131" s="1"/>
      <c r="FR131" s="33"/>
      <c r="FS131" s="1"/>
      <c r="FT131" s="1"/>
      <c r="FU131" s="1"/>
      <c r="FV131" s="1"/>
      <c r="FW131" s="139"/>
      <c r="FY131" s="33" t="s">
        <v>320</v>
      </c>
    </row>
    <row r="132" spans="1:182" ht="12.75" customHeight="1" x14ac:dyDescent="0.25">
      <c r="A132" s="725"/>
      <c r="B132" s="718"/>
      <c r="C132" s="71" t="s">
        <v>758</v>
      </c>
      <c r="D132" s="15"/>
      <c r="E132" s="33"/>
      <c r="F132" s="33"/>
      <c r="G132" s="33"/>
      <c r="H132" s="33"/>
      <c r="I132" s="33"/>
      <c r="J132" s="33"/>
      <c r="K132" s="38" t="s">
        <v>320</v>
      </c>
      <c r="L132" s="38"/>
      <c r="M132" s="33"/>
      <c r="N132" s="1"/>
      <c r="O132" s="1"/>
      <c r="P132" s="38"/>
      <c r="Q132" s="33"/>
      <c r="R132" s="108"/>
      <c r="S132" s="108" t="s">
        <v>320</v>
      </c>
      <c r="T132" s="109"/>
      <c r="U132" s="148"/>
      <c r="V132" s="148"/>
      <c r="W132" s="33"/>
      <c r="X132" s="33" t="s">
        <v>320</v>
      </c>
      <c r="Y132" s="1"/>
      <c r="Z132" s="1"/>
      <c r="AA132" s="1"/>
      <c r="AB132" s="33"/>
      <c r="AC132" s="1"/>
      <c r="AD132" s="38" t="s">
        <v>320</v>
      </c>
      <c r="AE132" s="1"/>
      <c r="AF132" s="1"/>
      <c r="AG132" s="1"/>
      <c r="AH132" s="1" t="s">
        <v>282</v>
      </c>
      <c r="AI132" s="1"/>
      <c r="AJ132" s="1"/>
      <c r="AK132" s="1"/>
      <c r="AL132" s="10" t="s">
        <v>320</v>
      </c>
      <c r="AM132" s="1"/>
      <c r="AN132" s="10"/>
      <c r="AO132" s="135"/>
      <c r="AP132" s="179"/>
      <c r="AQ132" s="1"/>
      <c r="AR132" s="1"/>
      <c r="AS132" s="33"/>
      <c r="AT132" s="33"/>
      <c r="AU132" s="1"/>
      <c r="AV132" s="1"/>
      <c r="AW132" s="139"/>
      <c r="AX132" s="10"/>
      <c r="AY132" s="10" t="s">
        <v>320</v>
      </c>
      <c r="AZ132" s="1"/>
      <c r="BA132" s="33" t="s">
        <v>1091</v>
      </c>
      <c r="BB132" s="1"/>
      <c r="BC132" s="1"/>
      <c r="BD132" s="1"/>
      <c r="BE132" s="1"/>
      <c r="BF132" s="1"/>
      <c r="BG132" s="1"/>
      <c r="BH132" s="1"/>
      <c r="BI132" s="1"/>
      <c r="BJ132" s="33" t="s">
        <v>282</v>
      </c>
      <c r="BK132" s="1"/>
      <c r="BL132" s="1"/>
      <c r="BM132" s="1"/>
      <c r="BN132" s="1"/>
      <c r="BO132" s="1"/>
      <c r="BP132" s="33" t="s">
        <v>282</v>
      </c>
      <c r="BQ132" s="33"/>
      <c r="BR132" s="33" t="s">
        <v>282</v>
      </c>
      <c r="BS132" s="33"/>
      <c r="BT132" s="33" t="s">
        <v>282</v>
      </c>
      <c r="BU132" s="33"/>
      <c r="BV132" s="33"/>
      <c r="BW132" s="33" t="s">
        <v>282</v>
      </c>
      <c r="BX132" s="108"/>
      <c r="BZ132" s="33"/>
      <c r="CA132" s="33" t="s">
        <v>282</v>
      </c>
      <c r="CC132" s="33" t="s">
        <v>282</v>
      </c>
      <c r="CE132" s="33" t="s">
        <v>282</v>
      </c>
      <c r="CF132" s="33" t="s">
        <v>282</v>
      </c>
      <c r="CG132" s="108" t="s">
        <v>282</v>
      </c>
      <c r="CH132" s="33"/>
      <c r="CI132" s="33"/>
      <c r="CJ132" s="1"/>
      <c r="CK132" s="1"/>
      <c r="CL132" s="33"/>
      <c r="CM132" s="33"/>
      <c r="CN132" s="33"/>
      <c r="CO132" s="33"/>
      <c r="CP132" s="132"/>
      <c r="CQ132" s="1"/>
      <c r="CR132" s="1"/>
      <c r="CS132" s="1"/>
      <c r="CT132" s="110" t="s">
        <v>331</v>
      </c>
      <c r="CU132" s="33"/>
      <c r="CV132" s="33"/>
      <c r="CW132" s="33"/>
      <c r="CX132" s="10"/>
      <c r="CY132" s="1"/>
      <c r="CZ132" s="1"/>
      <c r="DA132" s="38" t="s">
        <v>282</v>
      </c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33"/>
      <c r="DU132" s="1"/>
      <c r="DV132" s="1"/>
      <c r="DW132" s="33" t="s">
        <v>282</v>
      </c>
      <c r="DX132" s="33"/>
      <c r="DY132" s="1"/>
      <c r="EH132" s="2"/>
      <c r="EI132" s="2" t="s">
        <v>320</v>
      </c>
      <c r="EY132" s="2" t="s">
        <v>282</v>
      </c>
      <c r="FD132" s="179"/>
      <c r="FE132" s="1"/>
      <c r="FF132" s="1"/>
      <c r="FG132" s="1"/>
      <c r="FH132" s="33"/>
      <c r="FI132" s="33" t="s">
        <v>320</v>
      </c>
      <c r="FJ132" s="33"/>
      <c r="FK132" s="33"/>
      <c r="FL132" s="33"/>
      <c r="FM132" s="1"/>
      <c r="FN132" s="1"/>
      <c r="FO132" s="1"/>
      <c r="FP132" s="33"/>
      <c r="FQ132" s="1"/>
      <c r="FR132" s="33"/>
      <c r="FS132" s="1"/>
      <c r="FT132" s="1"/>
      <c r="FU132" s="1"/>
      <c r="FV132" s="1"/>
      <c r="FW132" s="139"/>
      <c r="FY132" s="33" t="s">
        <v>320</v>
      </c>
    </row>
    <row r="133" spans="1:182" ht="12.75" customHeight="1" x14ac:dyDescent="0.25">
      <c r="A133" s="725"/>
      <c r="B133" s="718"/>
      <c r="C133" s="71" t="s">
        <v>759</v>
      </c>
      <c r="D133" s="15"/>
      <c r="E133" s="33"/>
      <c r="F133" s="33"/>
      <c r="G133" s="33"/>
      <c r="H133" s="33"/>
      <c r="I133" s="33"/>
      <c r="J133" s="33"/>
      <c r="K133" s="38" t="s">
        <v>320</v>
      </c>
      <c r="L133" s="38"/>
      <c r="M133" s="33"/>
      <c r="N133" s="1"/>
      <c r="O133" s="1"/>
      <c r="P133" s="38"/>
      <c r="Q133" s="33"/>
      <c r="R133" s="108"/>
      <c r="S133" s="108" t="s">
        <v>320</v>
      </c>
      <c r="T133" s="109"/>
      <c r="U133" s="148"/>
      <c r="V133" s="148"/>
      <c r="W133" s="33"/>
      <c r="X133" s="33" t="s">
        <v>320</v>
      </c>
      <c r="Y133" s="1"/>
      <c r="Z133" s="1"/>
      <c r="AA133" s="1"/>
      <c r="AB133" s="33"/>
      <c r="AC133" s="1"/>
      <c r="AD133" s="38" t="s">
        <v>320</v>
      </c>
      <c r="AE133" s="1"/>
      <c r="AF133" s="1"/>
      <c r="AG133" s="1"/>
      <c r="AH133" s="1" t="s">
        <v>282</v>
      </c>
      <c r="AI133" s="1"/>
      <c r="AJ133" s="1"/>
      <c r="AK133" s="1"/>
      <c r="AL133" s="10" t="s">
        <v>320</v>
      </c>
      <c r="AM133" s="1"/>
      <c r="AN133" s="10"/>
      <c r="AO133" s="135"/>
      <c r="AP133" s="179"/>
      <c r="AQ133" s="1"/>
      <c r="AR133" s="1"/>
      <c r="AS133" s="33"/>
      <c r="AT133" s="33"/>
      <c r="AU133" s="1"/>
      <c r="AV133" s="1"/>
      <c r="AW133" s="139"/>
      <c r="AX133" s="10"/>
      <c r="AY133" s="10" t="s">
        <v>320</v>
      </c>
      <c r="AZ133" s="1"/>
      <c r="BA133" s="33" t="s">
        <v>1091</v>
      </c>
      <c r="BB133" s="1"/>
      <c r="BC133" s="1"/>
      <c r="BD133" s="1"/>
      <c r="BE133" s="1"/>
      <c r="BF133" s="1"/>
      <c r="BG133" s="1"/>
      <c r="BH133" s="1"/>
      <c r="BI133" s="1"/>
      <c r="BJ133" s="33" t="s">
        <v>282</v>
      </c>
      <c r="BK133" s="1"/>
      <c r="BL133" s="1"/>
      <c r="BM133" s="1"/>
      <c r="BN133" s="1"/>
      <c r="BO133" s="1"/>
      <c r="BP133" s="33" t="s">
        <v>282</v>
      </c>
      <c r="BQ133" s="33"/>
      <c r="BR133" s="33" t="s">
        <v>282</v>
      </c>
      <c r="BS133" s="33"/>
      <c r="BT133" s="33" t="s">
        <v>282</v>
      </c>
      <c r="BU133" s="33"/>
      <c r="BV133" s="33"/>
      <c r="BW133" s="33" t="s">
        <v>282</v>
      </c>
      <c r="BX133" s="108"/>
      <c r="BZ133" s="33"/>
      <c r="CA133" s="33" t="s">
        <v>282</v>
      </c>
      <c r="CC133" s="33" t="s">
        <v>282</v>
      </c>
      <c r="CE133" s="33" t="s">
        <v>282</v>
      </c>
      <c r="CF133" s="33" t="s">
        <v>282</v>
      </c>
      <c r="CG133" s="108" t="s">
        <v>282</v>
      </c>
      <c r="CH133" s="33"/>
      <c r="CI133" s="33"/>
      <c r="CJ133" s="1"/>
      <c r="CK133" s="1"/>
      <c r="CL133" s="33"/>
      <c r="CM133" s="33"/>
      <c r="CN133" s="33"/>
      <c r="CO133" s="33"/>
      <c r="CP133" s="132"/>
      <c r="CQ133" s="1"/>
      <c r="CR133" s="1"/>
      <c r="CS133" s="1"/>
      <c r="CT133" s="110" t="s">
        <v>331</v>
      </c>
      <c r="CU133" s="33"/>
      <c r="CV133" s="33"/>
      <c r="CW133" s="33"/>
      <c r="CX133" s="10"/>
      <c r="CY133" s="1"/>
      <c r="CZ133" s="1"/>
      <c r="DA133" s="38" t="s">
        <v>1679</v>
      </c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33"/>
      <c r="DU133" s="1"/>
      <c r="DV133" s="1"/>
      <c r="DW133" s="33" t="s">
        <v>282</v>
      </c>
      <c r="DX133" s="33"/>
      <c r="DY133" s="1"/>
      <c r="EH133" s="2"/>
      <c r="EI133" s="2" t="s">
        <v>320</v>
      </c>
      <c r="EY133" s="2" t="s">
        <v>282</v>
      </c>
      <c r="FD133" s="179"/>
      <c r="FE133" s="1"/>
      <c r="FF133" s="1"/>
      <c r="FG133" s="1"/>
      <c r="FH133" s="33"/>
      <c r="FI133" s="33" t="s">
        <v>320</v>
      </c>
      <c r="FJ133" s="33"/>
      <c r="FK133" s="33"/>
      <c r="FL133" s="33"/>
      <c r="FM133" s="1"/>
      <c r="FN133" s="1"/>
      <c r="FO133" s="1"/>
      <c r="FP133" s="33"/>
      <c r="FQ133" s="1"/>
      <c r="FR133" s="33"/>
      <c r="FS133" s="1"/>
      <c r="FT133" s="1"/>
      <c r="FU133" s="1"/>
      <c r="FV133" s="1"/>
      <c r="FW133" s="139"/>
      <c r="FY133" s="33" t="s">
        <v>320</v>
      </c>
    </row>
    <row r="134" spans="1:182" ht="12.75" customHeight="1" x14ac:dyDescent="0.25">
      <c r="A134" s="725"/>
      <c r="B134" s="718"/>
      <c r="C134" s="71" t="s">
        <v>760</v>
      </c>
      <c r="D134" s="15"/>
      <c r="E134" s="33"/>
      <c r="F134" s="33"/>
      <c r="G134" s="33"/>
      <c r="H134" s="33"/>
      <c r="I134" s="33"/>
      <c r="J134" s="33"/>
      <c r="K134" s="38" t="s">
        <v>320</v>
      </c>
      <c r="L134" s="38"/>
      <c r="M134" s="33"/>
      <c r="N134" s="1"/>
      <c r="O134" s="1"/>
      <c r="P134" s="33"/>
      <c r="Q134" s="38"/>
      <c r="R134" s="108"/>
      <c r="S134" s="108" t="s">
        <v>320</v>
      </c>
      <c r="T134" s="109"/>
      <c r="U134" s="148"/>
      <c r="V134" s="148"/>
      <c r="W134" s="33"/>
      <c r="X134" s="33" t="s">
        <v>320</v>
      </c>
      <c r="Y134" s="1"/>
      <c r="Z134" s="1"/>
      <c r="AA134" s="1"/>
      <c r="AB134" s="33"/>
      <c r="AC134" s="1"/>
      <c r="AD134" s="38" t="s">
        <v>320</v>
      </c>
      <c r="AE134" s="1"/>
      <c r="AF134" s="1"/>
      <c r="AG134" s="1"/>
      <c r="AH134" s="1" t="s">
        <v>282</v>
      </c>
      <c r="AI134" s="1"/>
      <c r="AJ134" s="1"/>
      <c r="AK134" s="1"/>
      <c r="AL134" s="10" t="s">
        <v>320</v>
      </c>
      <c r="AM134" s="1"/>
      <c r="AN134" s="10"/>
      <c r="AO134" s="135"/>
      <c r="AP134" s="179"/>
      <c r="AQ134" s="1"/>
      <c r="AR134" s="1"/>
      <c r="AS134" s="33"/>
      <c r="AT134" s="33" t="s">
        <v>282</v>
      </c>
      <c r="AU134" s="1"/>
      <c r="AV134" s="1"/>
      <c r="AW134" s="139"/>
      <c r="AX134" s="10"/>
      <c r="AY134" s="10" t="s">
        <v>320</v>
      </c>
      <c r="AZ134" s="1"/>
      <c r="BA134" s="33" t="s">
        <v>282</v>
      </c>
      <c r="BB134" s="1"/>
      <c r="BC134" s="1"/>
      <c r="BD134" s="1"/>
      <c r="BE134" s="1"/>
      <c r="BF134" s="1"/>
      <c r="BG134" s="1"/>
      <c r="BH134" s="1"/>
      <c r="BI134" s="1"/>
      <c r="BJ134" s="33" t="s">
        <v>282</v>
      </c>
      <c r="BK134" s="1"/>
      <c r="BL134" s="1"/>
      <c r="BM134" s="1"/>
      <c r="BN134" s="1"/>
      <c r="BO134" s="1"/>
      <c r="BP134" s="33" t="s">
        <v>282</v>
      </c>
      <c r="BQ134" s="33"/>
      <c r="BR134" s="33" t="s">
        <v>282</v>
      </c>
      <c r="BS134" s="33"/>
      <c r="BT134" s="33" t="s">
        <v>282</v>
      </c>
      <c r="BU134" s="33"/>
      <c r="BV134" s="33"/>
      <c r="BW134" s="33" t="s">
        <v>282</v>
      </c>
      <c r="BX134" s="108"/>
      <c r="BZ134" s="33"/>
      <c r="CA134" s="33" t="s">
        <v>282</v>
      </c>
      <c r="CC134" s="33" t="s">
        <v>282</v>
      </c>
      <c r="CE134" s="33" t="s">
        <v>282</v>
      </c>
      <c r="CF134" s="33" t="s">
        <v>282</v>
      </c>
      <c r="CG134" s="108" t="s">
        <v>282</v>
      </c>
      <c r="CH134" s="33"/>
      <c r="CI134" s="33"/>
      <c r="CJ134" s="1"/>
      <c r="CK134" s="1"/>
      <c r="CL134" s="33"/>
      <c r="CM134" s="33"/>
      <c r="CN134" s="33"/>
      <c r="CO134" s="33"/>
      <c r="CP134" s="132"/>
      <c r="CQ134" s="1"/>
      <c r="CR134" s="1"/>
      <c r="CS134" s="1"/>
      <c r="CT134" s="110" t="s">
        <v>282</v>
      </c>
      <c r="CU134" s="33"/>
      <c r="CV134" s="33"/>
      <c r="CW134" s="33"/>
      <c r="CX134" s="10"/>
      <c r="CY134" s="1"/>
      <c r="CZ134" s="1"/>
      <c r="DA134" s="38" t="s">
        <v>282</v>
      </c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33"/>
      <c r="DU134" s="1"/>
      <c r="DV134" s="1"/>
      <c r="DW134" s="33" t="s">
        <v>282</v>
      </c>
      <c r="DX134" s="33"/>
      <c r="DY134" s="1"/>
      <c r="EH134" s="2" t="s">
        <v>320</v>
      </c>
      <c r="EI134" s="2" t="s">
        <v>320</v>
      </c>
      <c r="EY134" s="2" t="s">
        <v>282</v>
      </c>
      <c r="FD134" s="179"/>
      <c r="FE134" s="1"/>
      <c r="FF134" s="1"/>
      <c r="FG134" s="1"/>
      <c r="FH134" s="33" t="s">
        <v>320</v>
      </c>
      <c r="FI134" s="33" t="s">
        <v>320</v>
      </c>
      <c r="FJ134" s="33"/>
      <c r="FK134" s="33"/>
      <c r="FL134" s="33"/>
      <c r="FM134" s="1"/>
      <c r="FN134" s="1"/>
      <c r="FO134" s="1"/>
      <c r="FP134" s="33"/>
      <c r="FQ134" s="1"/>
      <c r="FR134" s="33"/>
      <c r="FS134" s="1"/>
      <c r="FT134" s="1"/>
      <c r="FU134" s="1"/>
      <c r="FV134" s="1"/>
      <c r="FW134" s="139"/>
      <c r="FY134" s="33" t="s">
        <v>320</v>
      </c>
    </row>
    <row r="135" spans="1:182" ht="12.75" customHeight="1" x14ac:dyDescent="0.25">
      <c r="A135" s="725"/>
      <c r="B135" s="718"/>
      <c r="C135" s="71" t="s">
        <v>761</v>
      </c>
      <c r="D135" s="15"/>
      <c r="E135" s="33"/>
      <c r="F135" s="33"/>
      <c r="G135" s="33"/>
      <c r="H135" s="33"/>
      <c r="I135" s="33"/>
      <c r="J135" s="33"/>
      <c r="K135" s="38" t="s">
        <v>320</v>
      </c>
      <c r="L135" s="38"/>
      <c r="M135" s="33"/>
      <c r="N135" s="1"/>
      <c r="O135" s="1"/>
      <c r="P135" s="33"/>
      <c r="Q135" s="33"/>
      <c r="R135" s="108"/>
      <c r="S135" s="108" t="s">
        <v>320</v>
      </c>
      <c r="T135" s="109"/>
      <c r="U135" s="148"/>
      <c r="V135" s="148"/>
      <c r="W135" s="33"/>
      <c r="X135" s="33" t="s">
        <v>320</v>
      </c>
      <c r="Y135" s="1"/>
      <c r="Z135" s="1"/>
      <c r="AA135" s="1"/>
      <c r="AB135" s="33"/>
      <c r="AC135" s="1"/>
      <c r="AD135" s="38" t="s">
        <v>320</v>
      </c>
      <c r="AE135" s="1"/>
      <c r="AF135" s="1"/>
      <c r="AG135" s="1"/>
      <c r="AH135" s="1" t="s">
        <v>282</v>
      </c>
      <c r="AI135" s="1"/>
      <c r="AJ135" s="1"/>
      <c r="AK135" s="1"/>
      <c r="AL135" s="10" t="s">
        <v>320</v>
      </c>
      <c r="AM135" s="1"/>
      <c r="AN135" s="10"/>
      <c r="AO135" s="135"/>
      <c r="AP135" s="179"/>
      <c r="AQ135" s="1"/>
      <c r="AR135" s="1"/>
      <c r="AS135" s="33"/>
      <c r="AT135" s="33" t="s">
        <v>282</v>
      </c>
      <c r="AU135" s="1"/>
      <c r="AV135" s="1"/>
      <c r="AW135" s="139"/>
      <c r="AX135" s="10"/>
      <c r="AY135" s="10" t="s">
        <v>320</v>
      </c>
      <c r="AZ135" s="1"/>
      <c r="BA135" s="33" t="s">
        <v>282</v>
      </c>
      <c r="BB135" s="1"/>
      <c r="BC135" s="1"/>
      <c r="BD135" s="1"/>
      <c r="BE135" s="1"/>
      <c r="BF135" s="1"/>
      <c r="BG135" s="1"/>
      <c r="BH135" s="1"/>
      <c r="BI135" s="1"/>
      <c r="BJ135" s="33" t="s">
        <v>282</v>
      </c>
      <c r="BK135" s="1"/>
      <c r="BL135" s="1"/>
      <c r="BM135" s="1"/>
      <c r="BN135" s="1"/>
      <c r="BO135" s="1"/>
      <c r="BP135" s="33" t="s">
        <v>282</v>
      </c>
      <c r="BQ135" s="33"/>
      <c r="BR135" s="33" t="s">
        <v>282</v>
      </c>
      <c r="BS135" s="33"/>
      <c r="BT135" s="33" t="s">
        <v>282</v>
      </c>
      <c r="BU135" s="33"/>
      <c r="BV135" s="33"/>
      <c r="BW135" s="33" t="s">
        <v>282</v>
      </c>
      <c r="BX135" s="108"/>
      <c r="BZ135" s="33"/>
      <c r="CA135" s="33" t="s">
        <v>282</v>
      </c>
      <c r="CC135" s="33" t="s">
        <v>282</v>
      </c>
      <c r="CE135" s="33" t="s">
        <v>282</v>
      </c>
      <c r="CF135" s="33" t="s">
        <v>282</v>
      </c>
      <c r="CG135" s="108" t="s">
        <v>282</v>
      </c>
      <c r="CH135" s="33"/>
      <c r="CI135" s="33"/>
      <c r="CJ135" s="1"/>
      <c r="CK135" s="1"/>
      <c r="CL135" s="33"/>
      <c r="CM135" s="33"/>
      <c r="CN135" s="33"/>
      <c r="CO135" s="33"/>
      <c r="CP135" s="132"/>
      <c r="CQ135" s="1"/>
      <c r="CR135" s="1"/>
      <c r="CS135" s="1"/>
      <c r="CT135" s="110" t="s">
        <v>282</v>
      </c>
      <c r="CU135" s="33"/>
      <c r="CV135" s="33"/>
      <c r="CW135" s="33"/>
      <c r="CX135" s="10"/>
      <c r="CY135" s="1"/>
      <c r="CZ135" s="1"/>
      <c r="DA135" s="38" t="s">
        <v>282</v>
      </c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33"/>
      <c r="DU135" s="1"/>
      <c r="DV135" s="1"/>
      <c r="DW135" s="33" t="s">
        <v>282</v>
      </c>
      <c r="DX135" s="33"/>
      <c r="DY135" s="1"/>
      <c r="EH135" s="2" t="s">
        <v>320</v>
      </c>
      <c r="EI135" s="2" t="s">
        <v>320</v>
      </c>
      <c r="EY135" s="2" t="s">
        <v>282</v>
      </c>
      <c r="FD135" s="179"/>
      <c r="FE135" s="1"/>
      <c r="FF135" s="1"/>
      <c r="FG135" s="1"/>
      <c r="FH135" s="33" t="s">
        <v>320</v>
      </c>
      <c r="FI135" s="33" t="s">
        <v>320</v>
      </c>
      <c r="FJ135" s="33"/>
      <c r="FK135" s="33"/>
      <c r="FL135" s="33"/>
      <c r="FM135" s="1"/>
      <c r="FN135" s="1"/>
      <c r="FO135" s="1"/>
      <c r="FP135" s="33"/>
      <c r="FQ135" s="1"/>
      <c r="FR135" s="33"/>
      <c r="FS135" s="1"/>
      <c r="FT135" s="1"/>
      <c r="FU135" s="1"/>
      <c r="FV135" s="1"/>
      <c r="FW135" s="139"/>
      <c r="FY135" s="33" t="s">
        <v>320</v>
      </c>
    </row>
    <row r="136" spans="1:182" ht="12.75" customHeight="1" x14ac:dyDescent="0.25">
      <c r="A136" s="725"/>
      <c r="B136" s="718"/>
      <c r="C136" s="71" t="s">
        <v>762</v>
      </c>
      <c r="D136" s="15"/>
      <c r="E136" s="33"/>
      <c r="F136" s="33"/>
      <c r="G136" s="33"/>
      <c r="H136" s="33"/>
      <c r="I136" s="33"/>
      <c r="J136" s="33"/>
      <c r="K136" s="38" t="s">
        <v>320</v>
      </c>
      <c r="L136" s="38"/>
      <c r="M136" s="33"/>
      <c r="N136" s="1"/>
      <c r="O136" s="1"/>
      <c r="P136" s="33"/>
      <c r="Q136" s="33"/>
      <c r="R136" s="108"/>
      <c r="S136" s="108" t="s">
        <v>320</v>
      </c>
      <c r="T136" s="109"/>
      <c r="U136" s="148"/>
      <c r="V136" s="148"/>
      <c r="W136" s="33"/>
      <c r="X136" s="33" t="s">
        <v>320</v>
      </c>
      <c r="Y136" s="1"/>
      <c r="Z136" s="1"/>
      <c r="AA136" s="1"/>
      <c r="AB136" s="33"/>
      <c r="AC136" s="1"/>
      <c r="AD136" s="38" t="s">
        <v>320</v>
      </c>
      <c r="AE136" s="1"/>
      <c r="AF136" s="1"/>
      <c r="AG136" s="1"/>
      <c r="AH136" s="1" t="s">
        <v>282</v>
      </c>
      <c r="AI136" s="1"/>
      <c r="AJ136" s="1"/>
      <c r="AK136" s="1"/>
      <c r="AL136" s="10" t="s">
        <v>320</v>
      </c>
      <c r="AM136" s="1"/>
      <c r="AN136" s="10"/>
      <c r="AO136" s="135"/>
      <c r="AP136" s="179"/>
      <c r="AQ136" s="1"/>
      <c r="AR136" s="1"/>
      <c r="AS136" s="33" t="s">
        <v>282</v>
      </c>
      <c r="AT136" s="33"/>
      <c r="AU136" s="1"/>
      <c r="AV136" s="1"/>
      <c r="AW136" s="139"/>
      <c r="AX136" s="10"/>
      <c r="AY136" s="10" t="s">
        <v>320</v>
      </c>
      <c r="AZ136" s="1"/>
      <c r="BA136" s="33" t="s">
        <v>282</v>
      </c>
      <c r="BB136" s="1"/>
      <c r="BC136" s="1"/>
      <c r="BD136" s="1"/>
      <c r="BE136" s="1"/>
      <c r="BF136" s="1"/>
      <c r="BG136" s="1"/>
      <c r="BH136" s="1"/>
      <c r="BI136" s="1"/>
      <c r="BJ136" s="33" t="s">
        <v>282</v>
      </c>
      <c r="BK136" s="1"/>
      <c r="BL136" s="1"/>
      <c r="BM136" s="1"/>
      <c r="BN136" s="1"/>
      <c r="BO136" s="1"/>
      <c r="BP136" s="33" t="s">
        <v>282</v>
      </c>
      <c r="BQ136" s="33"/>
      <c r="BR136" s="33" t="s">
        <v>282</v>
      </c>
      <c r="BS136" s="33"/>
      <c r="BT136" s="33" t="s">
        <v>282</v>
      </c>
      <c r="BU136" s="33"/>
      <c r="BV136" s="33"/>
      <c r="BW136" s="33" t="s">
        <v>282</v>
      </c>
      <c r="BX136" s="108"/>
      <c r="BZ136" s="33"/>
      <c r="CA136" s="33" t="s">
        <v>282</v>
      </c>
      <c r="CC136" s="33" t="s">
        <v>282</v>
      </c>
      <c r="CE136" s="33" t="s">
        <v>282</v>
      </c>
      <c r="CF136" s="33" t="s">
        <v>282</v>
      </c>
      <c r="CG136" s="108" t="s">
        <v>282</v>
      </c>
      <c r="CH136" s="33"/>
      <c r="CI136" s="33"/>
      <c r="CJ136" s="1"/>
      <c r="CK136" s="1"/>
      <c r="CL136" s="33"/>
      <c r="CM136" s="33"/>
      <c r="CN136" s="33"/>
      <c r="CO136" s="33"/>
      <c r="CP136" s="132"/>
      <c r="CQ136" s="1"/>
      <c r="CR136" s="1"/>
      <c r="CS136" s="1"/>
      <c r="CT136" s="110" t="s">
        <v>282</v>
      </c>
      <c r="CU136" s="33"/>
      <c r="CV136" s="33"/>
      <c r="CW136" s="33"/>
      <c r="CX136" s="10"/>
      <c r="CY136" s="1"/>
      <c r="CZ136" s="1"/>
      <c r="DA136" s="38" t="s">
        <v>282</v>
      </c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33"/>
      <c r="DU136" s="1"/>
      <c r="DV136" s="1"/>
      <c r="DW136" s="33" t="s">
        <v>282</v>
      </c>
      <c r="DX136" s="33"/>
      <c r="DY136" s="1"/>
      <c r="EH136" s="2" t="s">
        <v>320</v>
      </c>
      <c r="EI136" s="2" t="s">
        <v>320</v>
      </c>
      <c r="EY136" s="2" t="s">
        <v>282</v>
      </c>
      <c r="FD136" s="179"/>
      <c r="FE136" s="1"/>
      <c r="FF136" s="1"/>
      <c r="FG136" s="1"/>
      <c r="FH136" s="33" t="s">
        <v>320</v>
      </c>
      <c r="FI136" s="33" t="s">
        <v>320</v>
      </c>
      <c r="FJ136" s="33"/>
      <c r="FK136" s="33"/>
      <c r="FL136" s="33"/>
      <c r="FM136" s="1"/>
      <c r="FN136" s="1"/>
      <c r="FO136" s="1"/>
      <c r="FP136" s="33"/>
      <c r="FQ136" s="1"/>
      <c r="FR136" s="33"/>
      <c r="FS136" s="1"/>
      <c r="FT136" s="1"/>
      <c r="FU136" s="1"/>
      <c r="FV136" s="1"/>
      <c r="FW136" s="139"/>
      <c r="FY136" s="33" t="s">
        <v>320</v>
      </c>
    </row>
    <row r="137" spans="1:182" ht="12.75" customHeight="1" x14ac:dyDescent="0.25">
      <c r="A137" s="725"/>
      <c r="B137" s="718"/>
      <c r="C137" s="71" t="s">
        <v>763</v>
      </c>
      <c r="D137" s="15"/>
      <c r="E137" s="33"/>
      <c r="F137" s="33"/>
      <c r="G137" s="33"/>
      <c r="H137" s="33"/>
      <c r="I137" s="33"/>
      <c r="J137" s="33"/>
      <c r="K137" s="38" t="s">
        <v>320</v>
      </c>
      <c r="L137" s="38"/>
      <c r="M137" s="33"/>
      <c r="N137" s="1"/>
      <c r="O137" s="1"/>
      <c r="P137" s="33"/>
      <c r="Q137" s="33"/>
      <c r="R137" s="108"/>
      <c r="S137" s="108" t="s">
        <v>320</v>
      </c>
      <c r="T137" s="109"/>
      <c r="U137" s="148"/>
      <c r="V137" s="148"/>
      <c r="W137" s="33"/>
      <c r="X137" s="33" t="s">
        <v>320</v>
      </c>
      <c r="Y137" s="1"/>
      <c r="Z137" s="1"/>
      <c r="AA137" s="1"/>
      <c r="AB137" s="33"/>
      <c r="AC137" s="1"/>
      <c r="AD137" s="38" t="s">
        <v>320</v>
      </c>
      <c r="AE137" s="1"/>
      <c r="AF137" s="1"/>
      <c r="AG137" s="1"/>
      <c r="AH137" s="1" t="s">
        <v>282</v>
      </c>
      <c r="AI137" s="1"/>
      <c r="AJ137" s="1"/>
      <c r="AK137" s="1"/>
      <c r="AL137" s="10" t="s">
        <v>320</v>
      </c>
      <c r="AM137" s="1"/>
      <c r="AN137" s="10"/>
      <c r="AO137" s="135"/>
      <c r="AP137" s="179"/>
      <c r="AQ137" s="1"/>
      <c r="AR137" s="1"/>
      <c r="AS137" s="33"/>
      <c r="AT137" s="33" t="s">
        <v>282</v>
      </c>
      <c r="AU137" s="1"/>
      <c r="AV137" s="1"/>
      <c r="AW137" s="139"/>
      <c r="AX137" s="10"/>
      <c r="AY137" s="10" t="s">
        <v>320</v>
      </c>
      <c r="AZ137" s="1"/>
      <c r="BA137" s="33" t="s">
        <v>282</v>
      </c>
      <c r="BB137" s="1"/>
      <c r="BC137" s="1"/>
      <c r="BD137" s="1"/>
      <c r="BE137" s="1"/>
      <c r="BF137" s="1"/>
      <c r="BG137" s="1"/>
      <c r="BH137" s="1"/>
      <c r="BI137" s="1"/>
      <c r="BJ137" s="33" t="s">
        <v>282</v>
      </c>
      <c r="BK137" s="1"/>
      <c r="BL137" s="1"/>
      <c r="BM137" s="1"/>
      <c r="BN137" s="1"/>
      <c r="BO137" s="1"/>
      <c r="BP137" s="33" t="s">
        <v>282</v>
      </c>
      <c r="BQ137" s="33"/>
      <c r="BR137" s="33" t="s">
        <v>282</v>
      </c>
      <c r="BS137" s="33"/>
      <c r="BT137" s="33" t="s">
        <v>282</v>
      </c>
      <c r="BU137" s="33"/>
      <c r="BV137" s="33"/>
      <c r="BW137" s="33" t="s">
        <v>282</v>
      </c>
      <c r="BX137" s="108"/>
      <c r="BZ137" s="33"/>
      <c r="CA137" s="33" t="s">
        <v>282</v>
      </c>
      <c r="CC137" s="33" t="s">
        <v>282</v>
      </c>
      <c r="CE137" s="33" t="s">
        <v>282</v>
      </c>
      <c r="CF137" s="33" t="s">
        <v>282</v>
      </c>
      <c r="CG137" s="108" t="s">
        <v>282</v>
      </c>
      <c r="CH137" s="33"/>
      <c r="CI137" s="33"/>
      <c r="CJ137" s="1"/>
      <c r="CK137" s="1"/>
      <c r="CL137" s="33"/>
      <c r="CM137" s="33"/>
      <c r="CN137" s="33"/>
      <c r="CO137" s="33"/>
      <c r="CP137" s="132"/>
      <c r="CQ137" s="1"/>
      <c r="CR137" s="1"/>
      <c r="CS137" s="1"/>
      <c r="CT137" s="110" t="s">
        <v>282</v>
      </c>
      <c r="CU137" s="33"/>
      <c r="CV137" s="33"/>
      <c r="CW137" s="33"/>
      <c r="CX137" s="10"/>
      <c r="CY137" s="1"/>
      <c r="CZ137" s="1"/>
      <c r="DA137" s="38" t="s">
        <v>282</v>
      </c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33"/>
      <c r="DU137" s="1"/>
      <c r="DV137" s="1"/>
      <c r="DW137" s="33" t="s">
        <v>282</v>
      </c>
      <c r="DX137" s="33"/>
      <c r="DY137" s="1"/>
      <c r="EH137" s="2" t="s">
        <v>320</v>
      </c>
      <c r="EI137" s="2" t="s">
        <v>320</v>
      </c>
      <c r="EY137" s="2" t="s">
        <v>282</v>
      </c>
      <c r="FD137" s="179"/>
      <c r="FE137" s="1"/>
      <c r="FF137" s="1"/>
      <c r="FG137" s="1"/>
      <c r="FH137" s="33" t="s">
        <v>320</v>
      </c>
      <c r="FI137" s="33" t="s">
        <v>320</v>
      </c>
      <c r="FJ137" s="33"/>
      <c r="FK137" s="33"/>
      <c r="FL137" s="33"/>
      <c r="FM137" s="1"/>
      <c r="FN137" s="1"/>
      <c r="FO137" s="1"/>
      <c r="FP137" s="33"/>
      <c r="FQ137" s="1"/>
      <c r="FR137" s="33"/>
      <c r="FS137" s="1"/>
      <c r="FT137" s="1"/>
      <c r="FU137" s="1"/>
      <c r="FV137" s="1"/>
      <c r="FW137" s="139"/>
      <c r="FY137" s="33" t="s">
        <v>320</v>
      </c>
    </row>
    <row r="138" spans="1:182" ht="12.75" customHeight="1" thickBot="1" x14ac:dyDescent="0.3">
      <c r="A138" s="725"/>
      <c r="B138" s="719"/>
      <c r="C138" s="390" t="s">
        <v>764</v>
      </c>
      <c r="D138" s="25"/>
      <c r="E138" s="36"/>
      <c r="F138" s="36"/>
      <c r="G138" s="36"/>
      <c r="H138" s="36"/>
      <c r="I138" s="36"/>
      <c r="J138" s="36"/>
      <c r="K138" s="78" t="s">
        <v>320</v>
      </c>
      <c r="L138" s="78"/>
      <c r="M138" s="36"/>
      <c r="N138" s="12"/>
      <c r="O138" s="12"/>
      <c r="P138" s="78"/>
      <c r="Q138" s="36"/>
      <c r="R138" s="111"/>
      <c r="S138" s="111" t="s">
        <v>320</v>
      </c>
      <c r="T138" s="313"/>
      <c r="U138" s="314"/>
      <c r="V138" s="314"/>
      <c r="W138" s="36"/>
      <c r="X138" s="36" t="s">
        <v>320</v>
      </c>
      <c r="Y138" s="12"/>
      <c r="Z138" s="12"/>
      <c r="AA138" s="12"/>
      <c r="AB138" s="36"/>
      <c r="AC138" s="12"/>
      <c r="AD138" s="78" t="s">
        <v>320</v>
      </c>
      <c r="AE138" s="12"/>
      <c r="AF138" s="12"/>
      <c r="AG138" s="12"/>
      <c r="AH138" s="12" t="s">
        <v>282</v>
      </c>
      <c r="AI138" s="12"/>
      <c r="AJ138" s="12"/>
      <c r="AK138" s="12"/>
      <c r="AL138" s="131" t="s">
        <v>320</v>
      </c>
      <c r="AM138" s="12"/>
      <c r="AN138" s="131"/>
      <c r="AO138" s="136"/>
      <c r="AP138" s="180"/>
      <c r="AQ138" s="12"/>
      <c r="AR138" s="12"/>
      <c r="AS138" s="36" t="s">
        <v>282</v>
      </c>
      <c r="AT138" s="36"/>
      <c r="AU138" s="12"/>
      <c r="AV138" s="12"/>
      <c r="AW138" s="171"/>
      <c r="AX138" s="131"/>
      <c r="AY138" s="131" t="s">
        <v>320</v>
      </c>
      <c r="AZ138" s="12"/>
      <c r="BA138" s="36" t="s">
        <v>282</v>
      </c>
      <c r="BB138" s="12"/>
      <c r="BC138" s="12"/>
      <c r="BD138" s="12"/>
      <c r="BE138" s="12"/>
      <c r="BF138" s="12"/>
      <c r="BG138" s="12"/>
      <c r="BH138" s="12"/>
      <c r="BI138" s="12"/>
      <c r="BJ138" s="36" t="s">
        <v>282</v>
      </c>
      <c r="BK138" s="12"/>
      <c r="BL138" s="12"/>
      <c r="BM138" s="12"/>
      <c r="BN138" s="12"/>
      <c r="BO138" s="12"/>
      <c r="BP138" s="36" t="s">
        <v>282</v>
      </c>
      <c r="BQ138" s="36"/>
      <c r="BR138" s="36" t="s">
        <v>282</v>
      </c>
      <c r="BS138" s="36"/>
      <c r="BT138" s="36" t="s">
        <v>282</v>
      </c>
      <c r="BU138" s="36"/>
      <c r="BV138" s="36"/>
      <c r="BW138" s="36" t="s">
        <v>282</v>
      </c>
      <c r="BX138" s="111"/>
      <c r="BY138" s="36"/>
      <c r="BZ138" s="36"/>
      <c r="CA138" s="36" t="s">
        <v>282</v>
      </c>
      <c r="CC138" s="36" t="s">
        <v>282</v>
      </c>
      <c r="CE138" s="36" t="s">
        <v>282</v>
      </c>
      <c r="CF138" s="36" t="s">
        <v>282</v>
      </c>
      <c r="CG138" s="111" t="s">
        <v>282</v>
      </c>
      <c r="CH138" s="36"/>
      <c r="CI138" s="34"/>
      <c r="CJ138" s="21"/>
      <c r="CK138" s="21"/>
      <c r="CL138" s="34"/>
      <c r="CM138" s="34"/>
      <c r="CN138" s="34"/>
      <c r="CO138" s="34"/>
      <c r="CP138" s="21"/>
      <c r="CQ138" s="21"/>
      <c r="CR138" s="21"/>
      <c r="CS138" s="21"/>
      <c r="CT138" s="110" t="s">
        <v>282</v>
      </c>
      <c r="CU138" s="34"/>
      <c r="CV138" s="34"/>
      <c r="CW138" s="34"/>
      <c r="CX138" s="24"/>
      <c r="CY138" s="21"/>
      <c r="CZ138" s="21"/>
      <c r="DA138" s="48" t="s">
        <v>282</v>
      </c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34"/>
      <c r="DU138" s="21"/>
      <c r="DV138" s="21"/>
      <c r="DW138" s="34" t="s">
        <v>282</v>
      </c>
      <c r="DX138" s="34"/>
      <c r="DY138" s="21"/>
      <c r="EH138" s="2" t="s">
        <v>320</v>
      </c>
      <c r="EI138" s="2" t="s">
        <v>320</v>
      </c>
      <c r="EY138" s="2" t="s">
        <v>282</v>
      </c>
      <c r="FD138" s="183"/>
      <c r="FE138" s="21"/>
      <c r="FF138" s="21"/>
      <c r="FG138" s="21"/>
      <c r="FH138" s="33" t="s">
        <v>320</v>
      </c>
      <c r="FI138" s="34" t="s">
        <v>320</v>
      </c>
      <c r="FJ138" s="34"/>
      <c r="FK138" s="34"/>
      <c r="FL138" s="34"/>
      <c r="FM138" s="21"/>
      <c r="FN138" s="21"/>
      <c r="FO138" s="21"/>
      <c r="FP138" s="34"/>
      <c r="FQ138" s="21"/>
      <c r="FR138" s="34"/>
      <c r="FS138" s="21"/>
      <c r="FT138" s="21"/>
      <c r="FU138" s="21"/>
      <c r="FV138" s="21"/>
      <c r="FW138" s="140"/>
      <c r="FY138" s="34" t="s">
        <v>320</v>
      </c>
    </row>
    <row r="139" spans="1:182" s="403" customFormat="1" ht="12.75" customHeight="1" thickBot="1" x14ac:dyDescent="0.3">
      <c r="A139" s="725"/>
      <c r="B139" s="717" t="s">
        <v>974</v>
      </c>
      <c r="C139" s="391"/>
      <c r="D139" s="392"/>
      <c r="E139" s="393"/>
      <c r="F139" s="393"/>
      <c r="G139" s="393"/>
      <c r="H139" s="393"/>
      <c r="I139" s="393"/>
      <c r="J139" s="393"/>
      <c r="K139" s="394"/>
      <c r="L139" s="394"/>
      <c r="M139" s="393"/>
      <c r="N139" s="395"/>
      <c r="O139" s="395"/>
      <c r="P139" s="394"/>
      <c r="Q139" s="393"/>
      <c r="R139" s="396"/>
      <c r="S139" s="396"/>
      <c r="T139" s="397"/>
      <c r="U139" s="398"/>
      <c r="V139" s="398"/>
      <c r="W139" s="393"/>
      <c r="X139" s="393"/>
      <c r="Y139" s="395"/>
      <c r="Z139" s="395"/>
      <c r="AA139" s="395"/>
      <c r="AB139" s="393"/>
      <c r="AC139" s="395"/>
      <c r="AD139" s="394"/>
      <c r="AE139" s="395"/>
      <c r="AF139" s="395"/>
      <c r="AG139" s="395"/>
      <c r="AH139" s="395"/>
      <c r="AI139" s="395"/>
      <c r="AJ139" s="395"/>
      <c r="AK139" s="395"/>
      <c r="AL139" s="399"/>
      <c r="AM139" s="395"/>
      <c r="AN139" s="399"/>
      <c r="AO139" s="400"/>
      <c r="AP139" s="401"/>
      <c r="AQ139" s="395"/>
      <c r="AR139" s="395"/>
      <c r="AS139" s="393"/>
      <c r="AT139" s="393"/>
      <c r="AU139" s="395"/>
      <c r="AV139" s="395"/>
      <c r="AW139" s="402"/>
      <c r="AX139" s="399"/>
      <c r="AY139" s="399"/>
      <c r="AZ139" s="395"/>
      <c r="BA139" s="395"/>
      <c r="BB139" s="395"/>
      <c r="BC139" s="395"/>
      <c r="BD139" s="395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S139" s="393"/>
      <c r="BT139" s="393"/>
      <c r="BU139" s="393"/>
      <c r="BV139" s="393"/>
      <c r="BW139" s="393"/>
      <c r="BX139" s="396"/>
      <c r="BY139" s="404"/>
      <c r="BZ139" s="404"/>
      <c r="CC139" s="405"/>
      <c r="CD139" s="398"/>
      <c r="CE139" s="405"/>
      <c r="CF139" s="398"/>
      <c r="CG139" s="398"/>
      <c r="CH139" s="433"/>
      <c r="CI139" s="430"/>
      <c r="CJ139" s="431"/>
      <c r="CK139" s="431"/>
      <c r="CL139" s="430"/>
      <c r="CM139" s="430"/>
      <c r="CN139" s="430"/>
      <c r="CO139" s="430"/>
      <c r="CP139" s="431"/>
      <c r="CQ139" s="431"/>
      <c r="CR139" s="431"/>
      <c r="CS139" s="431"/>
      <c r="CT139" s="431"/>
      <c r="CU139" s="430"/>
      <c r="CV139" s="430"/>
      <c r="CW139" s="430"/>
      <c r="CX139" s="443"/>
      <c r="CY139" s="431"/>
      <c r="CZ139" s="431"/>
      <c r="DA139" s="449"/>
      <c r="DB139"/>
      <c r="DC139"/>
      <c r="DD139"/>
      <c r="DE139"/>
      <c r="DF139"/>
      <c r="DG139"/>
      <c r="DH139"/>
      <c r="DI139"/>
      <c r="DJ139" s="431"/>
      <c r="DK139" s="431"/>
      <c r="DL139" s="431"/>
      <c r="DM139" s="431"/>
      <c r="DN139"/>
      <c r="DO139" s="432"/>
      <c r="DP139"/>
      <c r="DQ139" s="431"/>
      <c r="DR139"/>
      <c r="DS139" s="431"/>
      <c r="DT139" s="430"/>
      <c r="DU139" s="431"/>
      <c r="DV139" s="431"/>
      <c r="DW139" s="431"/>
      <c r="DX139" s="430"/>
      <c r="DY139" s="431"/>
      <c r="FD139" s="431"/>
      <c r="FE139" s="431"/>
      <c r="FF139" s="431"/>
      <c r="FG139" s="431"/>
      <c r="FH139" s="431"/>
      <c r="FI139" s="431"/>
      <c r="FJ139" s="431"/>
      <c r="FK139" s="431"/>
      <c r="FL139" s="431"/>
      <c r="FM139" s="431"/>
      <c r="FN139" s="431"/>
      <c r="FO139" s="431"/>
      <c r="FP139" s="430"/>
      <c r="FQ139" s="431"/>
      <c r="FR139" s="430"/>
      <c r="FS139" s="431"/>
      <c r="FT139" s="431"/>
      <c r="FU139" s="431"/>
      <c r="FV139" s="431"/>
      <c r="FW139" s="431"/>
    </row>
    <row r="140" spans="1:182" s="20" customFormat="1" ht="12.75" customHeight="1" thickBot="1" x14ac:dyDescent="0.3">
      <c r="A140" s="725"/>
      <c r="B140" s="727"/>
      <c r="C140" s="74" t="s">
        <v>765</v>
      </c>
      <c r="E140" s="31"/>
      <c r="F140" s="31"/>
      <c r="G140" s="31"/>
      <c r="H140" s="31"/>
      <c r="I140" s="31"/>
      <c r="J140" s="31"/>
      <c r="K140" s="39" t="s">
        <v>320</v>
      </c>
      <c r="L140" s="39"/>
      <c r="M140" s="31"/>
      <c r="P140" s="31"/>
      <c r="Q140" s="39"/>
      <c r="R140" s="31"/>
      <c r="S140" s="31" t="s">
        <v>320</v>
      </c>
      <c r="T140" s="31"/>
      <c r="U140" s="31"/>
      <c r="V140" s="31"/>
      <c r="W140" s="31"/>
      <c r="X140" s="31" t="s">
        <v>320</v>
      </c>
      <c r="AB140" s="31"/>
      <c r="AD140" s="39" t="s">
        <v>320</v>
      </c>
      <c r="AH140" s="20" t="s">
        <v>282</v>
      </c>
      <c r="AL140" s="23" t="s">
        <v>320</v>
      </c>
      <c r="AN140" s="23"/>
      <c r="AS140" s="31"/>
      <c r="AT140" s="31" t="s">
        <v>282</v>
      </c>
      <c r="AX140" s="23"/>
      <c r="AY140" s="10" t="s">
        <v>320</v>
      </c>
      <c r="BA140" s="33" t="s">
        <v>282</v>
      </c>
      <c r="BP140" s="33" t="s">
        <v>282</v>
      </c>
      <c r="BQ140" s="33"/>
      <c r="BR140" s="31" t="s">
        <v>282</v>
      </c>
      <c r="BS140" s="31"/>
      <c r="BT140" s="31" t="s">
        <v>282</v>
      </c>
      <c r="BU140" s="31"/>
      <c r="BV140" s="31"/>
      <c r="BW140" s="31"/>
      <c r="BX140" s="107" t="s">
        <v>282</v>
      </c>
      <c r="BY140" s="33"/>
      <c r="BZ140" s="33"/>
      <c r="CA140" s="33" t="s">
        <v>282</v>
      </c>
      <c r="CC140" s="35" t="s">
        <v>282</v>
      </c>
      <c r="CD140" s="31"/>
      <c r="CE140" s="35" t="s">
        <v>282</v>
      </c>
      <c r="CF140" s="31"/>
      <c r="CG140" s="107"/>
      <c r="CH140" s="35"/>
      <c r="CI140" s="305"/>
      <c r="CL140" s="31"/>
      <c r="CM140" s="31"/>
      <c r="CN140" s="31"/>
      <c r="CO140" s="31"/>
      <c r="CT140" s="110" t="s">
        <v>282</v>
      </c>
      <c r="CU140" s="31"/>
      <c r="CV140" s="31"/>
      <c r="CW140" s="31"/>
      <c r="CX140" s="23"/>
      <c r="DA140" s="39"/>
      <c r="DC140" s="74" t="s">
        <v>282</v>
      </c>
      <c r="DO140" s="138"/>
      <c r="DP140" s="147"/>
      <c r="DT140" s="31"/>
      <c r="DW140" s="31" t="s">
        <v>282</v>
      </c>
      <c r="DX140" s="31"/>
      <c r="EJ140" s="31" t="s">
        <v>320</v>
      </c>
      <c r="EK140" s="31" t="s">
        <v>320</v>
      </c>
      <c r="EZ140" s="31" t="s">
        <v>282</v>
      </c>
      <c r="FJ140" s="33" t="s">
        <v>1983</v>
      </c>
      <c r="FK140" s="33" t="s">
        <v>1983</v>
      </c>
      <c r="FP140" s="31"/>
      <c r="FR140" s="31"/>
      <c r="FZ140" s="39" t="s">
        <v>320</v>
      </c>
    </row>
    <row r="141" spans="1:182" s="1" customFormat="1" ht="12.75" customHeight="1" thickBot="1" x14ac:dyDescent="0.3">
      <c r="A141" s="725"/>
      <c r="B141" s="727"/>
      <c r="C141" s="40" t="s">
        <v>766</v>
      </c>
      <c r="E141" s="33"/>
      <c r="F141" s="33"/>
      <c r="G141" s="33"/>
      <c r="H141" s="33"/>
      <c r="I141" s="33"/>
      <c r="J141" s="33"/>
      <c r="K141" s="38" t="s">
        <v>320</v>
      </c>
      <c r="L141" s="38"/>
      <c r="M141" s="33"/>
      <c r="P141" s="38"/>
      <c r="Q141" s="33"/>
      <c r="R141" s="33"/>
      <c r="S141" s="33" t="s">
        <v>320</v>
      </c>
      <c r="T141" s="33"/>
      <c r="U141" s="33"/>
      <c r="V141" s="33"/>
      <c r="W141" s="33"/>
      <c r="X141" s="33" t="s">
        <v>320</v>
      </c>
      <c r="AB141" s="33"/>
      <c r="AD141" s="38" t="s">
        <v>320</v>
      </c>
      <c r="AH141" s="1" t="s">
        <v>282</v>
      </c>
      <c r="AL141" s="10" t="s">
        <v>320</v>
      </c>
      <c r="AN141" s="10"/>
      <c r="AS141" s="33"/>
      <c r="AT141" s="33" t="s">
        <v>282</v>
      </c>
      <c r="AX141" s="10"/>
      <c r="AY141" s="10" t="s">
        <v>320</v>
      </c>
      <c r="BA141" s="33" t="s">
        <v>282</v>
      </c>
      <c r="BP141" s="33" t="s">
        <v>282</v>
      </c>
      <c r="BQ141" s="33"/>
      <c r="BR141" s="33" t="s">
        <v>282</v>
      </c>
      <c r="BS141" s="33"/>
      <c r="BT141" s="33" t="s">
        <v>282</v>
      </c>
      <c r="BU141" s="33"/>
      <c r="BV141" s="33"/>
      <c r="BW141" s="33"/>
      <c r="BX141" s="108" t="s">
        <v>282</v>
      </c>
      <c r="BY141" s="33"/>
      <c r="BZ141" s="33"/>
      <c r="CA141" s="33" t="s">
        <v>282</v>
      </c>
      <c r="CC141" s="33" t="s">
        <v>282</v>
      </c>
      <c r="CD141" s="33"/>
      <c r="CE141" s="33" t="s">
        <v>282</v>
      </c>
      <c r="CF141" s="33"/>
      <c r="CG141" s="108"/>
      <c r="CH141" s="33"/>
      <c r="CI141" s="306"/>
      <c r="CL141" s="33"/>
      <c r="CM141" s="33"/>
      <c r="CN141" s="33"/>
      <c r="CO141" s="33"/>
      <c r="CT141" s="110" t="s">
        <v>282</v>
      </c>
      <c r="CU141" s="33"/>
      <c r="CV141" s="33"/>
      <c r="CW141" s="33"/>
      <c r="CX141" s="10"/>
      <c r="DA141" s="38"/>
      <c r="DC141" s="40" t="s">
        <v>282</v>
      </c>
      <c r="DO141" s="139"/>
      <c r="DP141" s="15"/>
      <c r="DT141" s="33"/>
      <c r="DW141" s="33" t="s">
        <v>282</v>
      </c>
      <c r="DX141" s="33"/>
      <c r="EJ141" s="33" t="s">
        <v>320</v>
      </c>
      <c r="EK141" s="33" t="s">
        <v>320</v>
      </c>
      <c r="EZ141" s="31" t="s">
        <v>282</v>
      </c>
      <c r="FJ141" s="33" t="s">
        <v>320</v>
      </c>
      <c r="FK141" s="33" t="s">
        <v>320</v>
      </c>
      <c r="FP141" s="33"/>
      <c r="FR141" s="33"/>
      <c r="FZ141" s="38" t="s">
        <v>320</v>
      </c>
    </row>
    <row r="142" spans="1:182" s="1" customFormat="1" ht="12.75" customHeight="1" thickBot="1" x14ac:dyDescent="0.3">
      <c r="A142" s="725"/>
      <c r="B142" s="727"/>
      <c r="C142" s="40" t="s">
        <v>767</v>
      </c>
      <c r="E142" s="33"/>
      <c r="F142" s="33"/>
      <c r="G142" s="33"/>
      <c r="H142" s="33"/>
      <c r="I142" s="33"/>
      <c r="J142" s="33"/>
      <c r="K142" s="38" t="s">
        <v>320</v>
      </c>
      <c r="L142" s="38"/>
      <c r="M142" s="33"/>
      <c r="P142" s="38"/>
      <c r="Q142" s="33"/>
      <c r="R142" s="33"/>
      <c r="S142" s="33" t="s">
        <v>320</v>
      </c>
      <c r="T142" s="33"/>
      <c r="U142" s="33"/>
      <c r="V142" s="33"/>
      <c r="W142" s="33"/>
      <c r="X142" s="33" t="s">
        <v>320</v>
      </c>
      <c r="AB142" s="33"/>
      <c r="AD142" s="38" t="s">
        <v>320</v>
      </c>
      <c r="AH142" s="1" t="s">
        <v>282</v>
      </c>
      <c r="AL142" s="10" t="s">
        <v>320</v>
      </c>
      <c r="AN142" s="10"/>
      <c r="AS142" s="33" t="s">
        <v>282</v>
      </c>
      <c r="AT142" s="33"/>
      <c r="AX142" s="10"/>
      <c r="AY142" s="10" t="s">
        <v>320</v>
      </c>
      <c r="BA142" s="33" t="s">
        <v>282</v>
      </c>
      <c r="BP142" s="33" t="s">
        <v>282</v>
      </c>
      <c r="BQ142" s="33"/>
      <c r="BR142" s="33" t="s">
        <v>282</v>
      </c>
      <c r="BS142" s="33"/>
      <c r="BT142" s="33" t="s">
        <v>282</v>
      </c>
      <c r="BU142" s="33"/>
      <c r="BV142" s="33"/>
      <c r="BW142" s="33"/>
      <c r="BX142" s="108" t="s">
        <v>282</v>
      </c>
      <c r="BY142" s="33"/>
      <c r="BZ142" s="33"/>
      <c r="CA142" s="33" t="s">
        <v>282</v>
      </c>
      <c r="CC142" s="33" t="s">
        <v>282</v>
      </c>
      <c r="CD142" s="33"/>
      <c r="CE142" s="33" t="s">
        <v>282</v>
      </c>
      <c r="CF142" s="33"/>
      <c r="CG142" s="108"/>
      <c r="CH142" s="33"/>
      <c r="CI142" s="306"/>
      <c r="CL142" s="33"/>
      <c r="CM142" s="33"/>
      <c r="CN142" s="33"/>
      <c r="CO142" s="33"/>
      <c r="CT142" s="110" t="s">
        <v>282</v>
      </c>
      <c r="CU142" s="33"/>
      <c r="CV142" s="33"/>
      <c r="CW142" s="33"/>
      <c r="CX142" s="10"/>
      <c r="DA142" s="38"/>
      <c r="DC142" s="40" t="s">
        <v>282</v>
      </c>
      <c r="DO142" s="139"/>
      <c r="DP142" s="15"/>
      <c r="DT142" s="33"/>
      <c r="DW142" s="33" t="s">
        <v>282</v>
      </c>
      <c r="DX142" s="33"/>
      <c r="EJ142" s="33" t="s">
        <v>320</v>
      </c>
      <c r="EK142" s="33" t="s">
        <v>320</v>
      </c>
      <c r="EZ142" s="31" t="s">
        <v>282</v>
      </c>
      <c r="FJ142" s="33" t="s">
        <v>320</v>
      </c>
      <c r="FK142" s="33" t="s">
        <v>320</v>
      </c>
      <c r="FP142" s="33"/>
      <c r="FR142" s="33"/>
      <c r="FZ142" s="33" t="s">
        <v>320</v>
      </c>
    </row>
    <row r="143" spans="1:182" s="1" customFormat="1" ht="12.75" customHeight="1" x14ac:dyDescent="0.25">
      <c r="A143" s="725"/>
      <c r="B143" s="727"/>
      <c r="C143" s="40" t="s">
        <v>768</v>
      </c>
      <c r="E143" s="33"/>
      <c r="F143" s="33"/>
      <c r="G143" s="33"/>
      <c r="H143" s="33"/>
      <c r="I143" s="33"/>
      <c r="J143" s="33"/>
      <c r="K143" s="38" t="s">
        <v>320</v>
      </c>
      <c r="L143" s="38"/>
      <c r="M143" s="33"/>
      <c r="P143" s="38"/>
      <c r="Q143" s="33"/>
      <c r="R143" s="33"/>
      <c r="S143" s="33" t="s">
        <v>320</v>
      </c>
      <c r="T143" s="33"/>
      <c r="U143" s="33"/>
      <c r="V143" s="33"/>
      <c r="W143" s="33"/>
      <c r="X143" s="33" t="s">
        <v>320</v>
      </c>
      <c r="AB143" s="33"/>
      <c r="AD143" s="38" t="s">
        <v>320</v>
      </c>
      <c r="AH143" s="1" t="s">
        <v>282</v>
      </c>
      <c r="AL143" s="10" t="s">
        <v>889</v>
      </c>
      <c r="AN143" s="10"/>
      <c r="AS143" s="33"/>
      <c r="AT143" s="33"/>
      <c r="AX143" s="10"/>
      <c r="AY143" s="10" t="s">
        <v>320</v>
      </c>
      <c r="BA143" s="33" t="s">
        <v>282</v>
      </c>
      <c r="BP143" s="33" t="s">
        <v>282</v>
      </c>
      <c r="BQ143" s="33"/>
      <c r="BR143" s="33" t="s">
        <v>282</v>
      </c>
      <c r="BS143" s="33"/>
      <c r="BT143" s="33" t="s">
        <v>282</v>
      </c>
      <c r="BU143" s="33"/>
      <c r="BV143" s="33"/>
      <c r="BW143" s="33"/>
      <c r="BX143" s="108" t="s">
        <v>282</v>
      </c>
      <c r="BY143" s="33"/>
      <c r="BZ143" s="33"/>
      <c r="CA143" s="33" t="s">
        <v>282</v>
      </c>
      <c r="CC143" s="33" t="s">
        <v>282</v>
      </c>
      <c r="CD143" s="33"/>
      <c r="CE143" s="33" t="s">
        <v>282</v>
      </c>
      <c r="CF143" s="33"/>
      <c r="CG143" s="108"/>
      <c r="CH143" s="33"/>
      <c r="CI143" s="306"/>
      <c r="CL143" s="33"/>
      <c r="CM143" s="33"/>
      <c r="CN143" s="33"/>
      <c r="CO143" s="33"/>
      <c r="CT143" s="110" t="s">
        <v>331</v>
      </c>
      <c r="CU143" s="33"/>
      <c r="CV143" s="33"/>
      <c r="CW143" s="33"/>
      <c r="CX143" s="10"/>
      <c r="DA143" s="38"/>
      <c r="DC143" s="40" t="s">
        <v>282</v>
      </c>
      <c r="DO143" s="139"/>
      <c r="DP143" s="15"/>
      <c r="DT143" s="33"/>
      <c r="DW143" s="33" t="s">
        <v>282</v>
      </c>
      <c r="DX143" s="33"/>
      <c r="EJ143" s="33" t="s">
        <v>320</v>
      </c>
      <c r="EK143" s="33" t="s">
        <v>320</v>
      </c>
      <c r="EZ143" s="31" t="s">
        <v>282</v>
      </c>
      <c r="FJ143" s="33" t="s">
        <v>320</v>
      </c>
      <c r="FK143" s="33" t="s">
        <v>320</v>
      </c>
      <c r="FP143" s="33"/>
      <c r="FR143" s="33"/>
      <c r="FZ143" s="33" t="s">
        <v>320</v>
      </c>
    </row>
    <row r="144" spans="1:182" s="1" customFormat="1" ht="12.75" customHeight="1" thickBot="1" x14ac:dyDescent="0.3">
      <c r="A144" s="725"/>
      <c r="B144" s="727"/>
      <c r="C144" s="40" t="s">
        <v>769</v>
      </c>
      <c r="E144" s="33"/>
      <c r="F144" s="33"/>
      <c r="G144" s="33"/>
      <c r="H144" s="33"/>
      <c r="I144" s="33"/>
      <c r="J144" s="33"/>
      <c r="K144" s="38" t="s">
        <v>320</v>
      </c>
      <c r="L144" s="38"/>
      <c r="M144" s="33"/>
      <c r="P144" s="33"/>
      <c r="Q144" s="33"/>
      <c r="R144" s="33"/>
      <c r="S144" s="33" t="s">
        <v>320</v>
      </c>
      <c r="T144" s="33"/>
      <c r="U144" s="33"/>
      <c r="V144" s="33"/>
      <c r="W144" s="33"/>
      <c r="X144" s="33" t="s">
        <v>320</v>
      </c>
      <c r="AB144" s="33"/>
      <c r="AD144" s="38" t="s">
        <v>320</v>
      </c>
      <c r="AH144" s="1" t="s">
        <v>282</v>
      </c>
      <c r="AL144" s="10" t="s">
        <v>320</v>
      </c>
      <c r="AN144" s="10"/>
      <c r="AS144" s="33"/>
      <c r="AT144" s="33"/>
      <c r="AX144" s="10"/>
      <c r="AY144" s="10" t="s">
        <v>320</v>
      </c>
      <c r="BA144" s="33" t="s">
        <v>282</v>
      </c>
      <c r="BP144" s="33" t="s">
        <v>282</v>
      </c>
      <c r="BQ144" s="33"/>
      <c r="BR144" s="33" t="s">
        <v>282</v>
      </c>
      <c r="BS144" s="33"/>
      <c r="BT144" s="33" t="s">
        <v>282</v>
      </c>
      <c r="BU144" s="33"/>
      <c r="BV144" s="33"/>
      <c r="BW144" s="33"/>
      <c r="BX144" s="108" t="s">
        <v>282</v>
      </c>
      <c r="BY144" s="33"/>
      <c r="BZ144" s="33"/>
      <c r="CA144" s="33" t="s">
        <v>282</v>
      </c>
      <c r="CC144" s="33" t="s">
        <v>282</v>
      </c>
      <c r="CD144" s="33"/>
      <c r="CE144" s="33" t="s">
        <v>282</v>
      </c>
      <c r="CF144" s="33"/>
      <c r="CG144" s="108"/>
      <c r="CH144" s="33"/>
      <c r="CI144" s="306"/>
      <c r="CL144" s="33"/>
      <c r="CM144" s="33"/>
      <c r="CN144" s="33"/>
      <c r="CO144" s="33"/>
      <c r="CT144" s="110" t="s">
        <v>331</v>
      </c>
      <c r="CU144" s="33"/>
      <c r="CV144" s="33"/>
      <c r="CW144" s="33"/>
      <c r="CX144" s="10"/>
      <c r="DA144" s="38"/>
      <c r="DC144" s="40" t="s">
        <v>282</v>
      </c>
      <c r="DO144" s="139"/>
      <c r="DP144" s="15"/>
      <c r="DT144" s="33"/>
      <c r="DW144" s="33" t="s">
        <v>282</v>
      </c>
      <c r="DX144" s="33"/>
      <c r="EJ144" s="33" t="s">
        <v>320</v>
      </c>
      <c r="EK144" s="33" t="s">
        <v>320</v>
      </c>
      <c r="EZ144" s="33"/>
      <c r="FK144" s="33" t="s">
        <v>320</v>
      </c>
      <c r="FP144" s="33"/>
      <c r="FR144" s="33"/>
      <c r="FZ144" s="40"/>
    </row>
    <row r="145" spans="1:182" s="1" customFormat="1" ht="12.75" customHeight="1" x14ac:dyDescent="0.25">
      <c r="A145" s="725"/>
      <c r="B145" s="727"/>
      <c r="C145" s="40" t="s">
        <v>770</v>
      </c>
      <c r="E145" s="33"/>
      <c r="F145" s="33"/>
      <c r="G145" s="33"/>
      <c r="H145" s="33"/>
      <c r="I145" s="33"/>
      <c r="J145" s="33"/>
      <c r="K145" s="38" t="s">
        <v>320</v>
      </c>
      <c r="L145" s="38"/>
      <c r="M145" s="33"/>
      <c r="P145" s="33"/>
      <c r="Q145" s="33"/>
      <c r="R145" s="33"/>
      <c r="S145" s="33" t="s">
        <v>320</v>
      </c>
      <c r="T145" s="33"/>
      <c r="U145" s="33"/>
      <c r="V145" s="33"/>
      <c r="W145" s="33"/>
      <c r="X145" s="33" t="s">
        <v>320</v>
      </c>
      <c r="AB145" s="33"/>
      <c r="AD145" s="38" t="s">
        <v>320</v>
      </c>
      <c r="AH145" s="1" t="s">
        <v>282</v>
      </c>
      <c r="AL145" s="10" t="s">
        <v>320</v>
      </c>
      <c r="AN145" s="10"/>
      <c r="AS145" s="33"/>
      <c r="AT145" s="33"/>
      <c r="AX145" s="10"/>
      <c r="AY145" s="10" t="s">
        <v>320</v>
      </c>
      <c r="BA145" s="33" t="s">
        <v>282</v>
      </c>
      <c r="BP145" s="33" t="s">
        <v>282</v>
      </c>
      <c r="BQ145" s="33"/>
      <c r="BR145" s="33" t="s">
        <v>282</v>
      </c>
      <c r="BS145" s="33"/>
      <c r="BT145" s="33" t="s">
        <v>282</v>
      </c>
      <c r="BU145" s="33"/>
      <c r="BV145" s="33"/>
      <c r="BW145" s="33"/>
      <c r="BX145" s="108" t="s">
        <v>282</v>
      </c>
      <c r="BY145" s="33"/>
      <c r="BZ145" s="33"/>
      <c r="CA145" s="33" t="s">
        <v>282</v>
      </c>
      <c r="CC145" s="33" t="s">
        <v>282</v>
      </c>
      <c r="CD145" s="33"/>
      <c r="CE145" s="33" t="s">
        <v>282</v>
      </c>
      <c r="CF145" s="33"/>
      <c r="CG145" s="108"/>
      <c r="CH145" s="33"/>
      <c r="CI145" s="306"/>
      <c r="CL145" s="33"/>
      <c r="CM145" s="33"/>
      <c r="CN145" s="33"/>
      <c r="CO145" s="33"/>
      <c r="CT145" s="110" t="s">
        <v>331</v>
      </c>
      <c r="CU145" s="33"/>
      <c r="CV145" s="33"/>
      <c r="CW145" s="33"/>
      <c r="CX145" s="10"/>
      <c r="DA145" s="38"/>
      <c r="DC145" s="40" t="s">
        <v>1626</v>
      </c>
      <c r="DO145" s="139"/>
      <c r="DP145" s="15"/>
      <c r="DT145" s="33"/>
      <c r="DW145" s="33" t="s">
        <v>282</v>
      </c>
      <c r="DX145" s="33"/>
      <c r="EJ145" s="33" t="s">
        <v>320</v>
      </c>
      <c r="EK145" s="33" t="s">
        <v>320</v>
      </c>
      <c r="EZ145" s="31" t="s">
        <v>282</v>
      </c>
      <c r="FJ145" s="33" t="s">
        <v>320</v>
      </c>
      <c r="FK145" s="33" t="s">
        <v>320</v>
      </c>
      <c r="FP145" s="33"/>
      <c r="FR145" s="33"/>
      <c r="FZ145" s="33" t="s">
        <v>320</v>
      </c>
    </row>
    <row r="146" spans="1:182" s="1" customFormat="1" ht="12.75" customHeight="1" thickBot="1" x14ac:dyDescent="0.3">
      <c r="A146" s="725"/>
      <c r="B146" s="727"/>
      <c r="C146" s="40" t="s">
        <v>771</v>
      </c>
      <c r="E146" s="33"/>
      <c r="F146" s="33"/>
      <c r="G146" s="33"/>
      <c r="H146" s="33"/>
      <c r="I146" s="33"/>
      <c r="J146" s="33"/>
      <c r="K146" s="38" t="s">
        <v>320</v>
      </c>
      <c r="L146" s="38"/>
      <c r="M146" s="33"/>
      <c r="P146" s="38"/>
      <c r="Q146" s="33"/>
      <c r="R146" s="33"/>
      <c r="S146" s="33" t="s">
        <v>320</v>
      </c>
      <c r="T146" s="33"/>
      <c r="U146" s="33"/>
      <c r="V146" s="33"/>
      <c r="W146" s="33"/>
      <c r="X146" s="33" t="s">
        <v>320</v>
      </c>
      <c r="AB146" s="33"/>
      <c r="AD146" s="38" t="s">
        <v>320</v>
      </c>
      <c r="AH146" s="1" t="s">
        <v>282</v>
      </c>
      <c r="AL146" s="10" t="s">
        <v>320</v>
      </c>
      <c r="AN146" s="10"/>
      <c r="AS146" s="33"/>
      <c r="AT146" s="33" t="s">
        <v>282</v>
      </c>
      <c r="AX146" s="10"/>
      <c r="AY146" s="10" t="s">
        <v>320</v>
      </c>
      <c r="BA146" s="33" t="s">
        <v>282</v>
      </c>
      <c r="BP146" s="33" t="s">
        <v>282</v>
      </c>
      <c r="BQ146" s="33"/>
      <c r="BR146" s="33" t="s">
        <v>282</v>
      </c>
      <c r="BS146" s="33"/>
      <c r="BT146" s="33" t="s">
        <v>282</v>
      </c>
      <c r="BU146" s="33"/>
      <c r="BV146" s="33"/>
      <c r="BW146" s="33"/>
      <c r="BX146" s="108" t="s">
        <v>282</v>
      </c>
      <c r="BY146" s="33"/>
      <c r="BZ146" s="33"/>
      <c r="CA146" s="33" t="s">
        <v>282</v>
      </c>
      <c r="CC146" s="33" t="s">
        <v>282</v>
      </c>
      <c r="CD146" s="33"/>
      <c r="CE146" s="33" t="s">
        <v>282</v>
      </c>
      <c r="CF146" s="33"/>
      <c r="CG146" s="108"/>
      <c r="CH146" s="33"/>
      <c r="CI146" s="306"/>
      <c r="CL146" s="33"/>
      <c r="CM146" s="33"/>
      <c r="CN146" s="33"/>
      <c r="CO146" s="33"/>
      <c r="CT146" s="110" t="s">
        <v>282</v>
      </c>
      <c r="CU146" s="33"/>
      <c r="CV146" s="33"/>
      <c r="CW146" s="33"/>
      <c r="CX146" s="10"/>
      <c r="DA146" s="38"/>
      <c r="DC146" s="40" t="s">
        <v>282</v>
      </c>
      <c r="DO146" s="139"/>
      <c r="DP146" s="15"/>
      <c r="DT146" s="33"/>
      <c r="DW146" s="33" t="s">
        <v>282</v>
      </c>
      <c r="DX146" s="33"/>
      <c r="EJ146" s="33" t="s">
        <v>320</v>
      </c>
      <c r="EK146" s="33" t="s">
        <v>320</v>
      </c>
      <c r="EZ146" s="33"/>
      <c r="FJ146" s="33" t="s">
        <v>320</v>
      </c>
      <c r="FK146" s="33" t="s">
        <v>320</v>
      </c>
      <c r="FP146" s="33"/>
      <c r="FR146" s="33"/>
      <c r="FZ146" s="33" t="s">
        <v>320</v>
      </c>
    </row>
    <row r="147" spans="1:182" s="1" customFormat="1" ht="12.75" customHeight="1" thickBot="1" x14ac:dyDescent="0.3">
      <c r="A147" s="725"/>
      <c r="B147" s="727"/>
      <c r="C147" s="40" t="s">
        <v>772</v>
      </c>
      <c r="E147" s="33"/>
      <c r="F147" s="33"/>
      <c r="G147" s="33"/>
      <c r="H147" s="33"/>
      <c r="I147" s="33"/>
      <c r="J147" s="33"/>
      <c r="K147" s="38" t="s">
        <v>320</v>
      </c>
      <c r="L147" s="38"/>
      <c r="M147" s="33"/>
      <c r="P147" s="38"/>
      <c r="Q147" s="33"/>
      <c r="R147" s="33"/>
      <c r="S147" s="33" t="s">
        <v>320</v>
      </c>
      <c r="T147" s="33"/>
      <c r="U147" s="33"/>
      <c r="V147" s="33"/>
      <c r="W147" s="33"/>
      <c r="X147" s="33" t="s">
        <v>320</v>
      </c>
      <c r="AB147" s="33"/>
      <c r="AD147" s="38" t="s">
        <v>320</v>
      </c>
      <c r="AH147" s="1" t="s">
        <v>282</v>
      </c>
      <c r="AL147" s="10" t="s">
        <v>320</v>
      </c>
      <c r="AN147" s="10"/>
      <c r="AS147" s="33"/>
      <c r="AT147" s="33" t="s">
        <v>282</v>
      </c>
      <c r="AX147" s="10"/>
      <c r="AY147" s="10" t="s">
        <v>320</v>
      </c>
      <c r="BA147" s="33" t="s">
        <v>282</v>
      </c>
      <c r="BP147" s="33" t="s">
        <v>282</v>
      </c>
      <c r="BQ147" s="33"/>
      <c r="BR147" s="33" t="s">
        <v>282</v>
      </c>
      <c r="BS147" s="33"/>
      <c r="BT147" s="33" t="s">
        <v>282</v>
      </c>
      <c r="BU147" s="33"/>
      <c r="BV147" s="33"/>
      <c r="BW147" s="33"/>
      <c r="BX147" s="108" t="s">
        <v>282</v>
      </c>
      <c r="BY147" s="33"/>
      <c r="BZ147" s="33"/>
      <c r="CA147" s="33" t="s">
        <v>282</v>
      </c>
      <c r="CC147" s="33" t="s">
        <v>282</v>
      </c>
      <c r="CD147" s="33"/>
      <c r="CE147" s="33" t="s">
        <v>282</v>
      </c>
      <c r="CF147" s="33"/>
      <c r="CG147" s="108"/>
      <c r="CH147" s="33"/>
      <c r="CI147" s="306"/>
      <c r="CL147" s="33"/>
      <c r="CM147" s="33"/>
      <c r="CN147" s="33"/>
      <c r="CO147" s="33"/>
      <c r="CT147" s="110" t="s">
        <v>282</v>
      </c>
      <c r="CU147" s="33"/>
      <c r="CV147" s="33"/>
      <c r="CW147" s="33"/>
      <c r="CX147" s="10"/>
      <c r="DA147" s="38"/>
      <c r="DC147" s="40" t="s">
        <v>282</v>
      </c>
      <c r="DO147" s="139"/>
      <c r="DP147" s="15"/>
      <c r="DT147" s="33"/>
      <c r="DW147" s="33" t="s">
        <v>282</v>
      </c>
      <c r="DX147" s="33"/>
      <c r="EJ147" s="33" t="s">
        <v>320</v>
      </c>
      <c r="EK147" s="33" t="s">
        <v>320</v>
      </c>
      <c r="EZ147" s="31" t="s">
        <v>282</v>
      </c>
      <c r="FJ147" s="33" t="s">
        <v>320</v>
      </c>
      <c r="FK147" s="33" t="s">
        <v>320</v>
      </c>
      <c r="FP147" s="33"/>
      <c r="FR147" s="33"/>
      <c r="FZ147" s="33" t="s">
        <v>320</v>
      </c>
    </row>
    <row r="148" spans="1:182" s="1" customFormat="1" ht="13.5" customHeight="1" thickBot="1" x14ac:dyDescent="0.3">
      <c r="A148" s="725"/>
      <c r="B148" s="727"/>
      <c r="C148" s="40" t="s">
        <v>773</v>
      </c>
      <c r="E148" s="33"/>
      <c r="F148" s="33"/>
      <c r="G148" s="33"/>
      <c r="H148" s="33"/>
      <c r="I148" s="33"/>
      <c r="J148" s="33"/>
      <c r="K148" s="38"/>
      <c r="L148" s="38"/>
      <c r="M148" s="33"/>
      <c r="P148" s="33"/>
      <c r="Q148" s="38"/>
      <c r="R148" s="33"/>
      <c r="S148" s="33" t="s">
        <v>320</v>
      </c>
      <c r="T148" s="33"/>
      <c r="U148" s="33"/>
      <c r="V148" s="33"/>
      <c r="W148" s="33"/>
      <c r="X148" s="33" t="s">
        <v>320</v>
      </c>
      <c r="AB148" s="33"/>
      <c r="AD148" s="38" t="s">
        <v>320</v>
      </c>
      <c r="AH148" s="1" t="s">
        <v>282</v>
      </c>
      <c r="AL148" s="10" t="s">
        <v>320</v>
      </c>
      <c r="AN148" s="10"/>
      <c r="AS148" s="33"/>
      <c r="AT148" s="33" t="s">
        <v>282</v>
      </c>
      <c r="AX148" s="10"/>
      <c r="AY148" s="10" t="s">
        <v>320</v>
      </c>
      <c r="BA148" s="33" t="s">
        <v>282</v>
      </c>
      <c r="BP148" s="33" t="s">
        <v>282</v>
      </c>
      <c r="BQ148" s="33"/>
      <c r="BR148" s="33" t="s">
        <v>282</v>
      </c>
      <c r="BS148" s="33"/>
      <c r="BT148" s="33" t="s">
        <v>282</v>
      </c>
      <c r="BU148" s="33"/>
      <c r="BV148" s="33"/>
      <c r="BW148" s="33"/>
      <c r="BX148" s="108" t="s">
        <v>282</v>
      </c>
      <c r="BY148" s="33"/>
      <c r="BZ148" s="33"/>
      <c r="CA148" s="33" t="s">
        <v>282</v>
      </c>
      <c r="CC148" s="33" t="s">
        <v>282</v>
      </c>
      <c r="CD148" s="33"/>
      <c r="CE148" s="33" t="s">
        <v>282</v>
      </c>
      <c r="CF148" s="33"/>
      <c r="CG148" s="108"/>
      <c r="CH148" s="33"/>
      <c r="CI148" s="306"/>
      <c r="CL148" s="33"/>
      <c r="CM148" s="33"/>
      <c r="CN148" s="33"/>
      <c r="CO148" s="33"/>
      <c r="CT148" s="110" t="s">
        <v>282</v>
      </c>
      <c r="CU148" s="33"/>
      <c r="CV148" s="33"/>
      <c r="CW148" s="33"/>
      <c r="CX148" s="10"/>
      <c r="DA148" s="38"/>
      <c r="DC148" s="40" t="s">
        <v>282</v>
      </c>
      <c r="DO148" s="139"/>
      <c r="DP148" s="15"/>
      <c r="DT148" s="33"/>
      <c r="DW148" s="33" t="s">
        <v>282</v>
      </c>
      <c r="DX148" s="33"/>
      <c r="EJ148" s="33" t="s">
        <v>320</v>
      </c>
      <c r="EK148" s="33" t="s">
        <v>320</v>
      </c>
      <c r="EZ148" s="31" t="s">
        <v>282</v>
      </c>
      <c r="FJ148" s="33" t="s">
        <v>320</v>
      </c>
      <c r="FK148" s="33" t="s">
        <v>320</v>
      </c>
      <c r="FP148" s="33"/>
      <c r="FR148" s="33"/>
      <c r="FZ148" s="33" t="s">
        <v>320</v>
      </c>
    </row>
    <row r="149" spans="1:182" s="1" customFormat="1" ht="12.75" customHeight="1" thickBot="1" x14ac:dyDescent="0.3">
      <c r="A149" s="725"/>
      <c r="B149" s="727"/>
      <c r="C149" s="40" t="s">
        <v>774</v>
      </c>
      <c r="E149" s="33"/>
      <c r="F149" s="33"/>
      <c r="G149" s="33"/>
      <c r="H149" s="33"/>
      <c r="I149" s="33"/>
      <c r="J149" s="33"/>
      <c r="K149" s="38" t="s">
        <v>320</v>
      </c>
      <c r="L149" s="38"/>
      <c r="M149" s="33"/>
      <c r="P149" s="33"/>
      <c r="Q149" s="38"/>
      <c r="R149" s="33"/>
      <c r="S149" s="33" t="s">
        <v>320</v>
      </c>
      <c r="T149" s="33"/>
      <c r="U149" s="33"/>
      <c r="V149" s="33"/>
      <c r="W149" s="33"/>
      <c r="X149" s="33" t="s">
        <v>320</v>
      </c>
      <c r="AB149" s="33"/>
      <c r="AD149" s="38" t="s">
        <v>320</v>
      </c>
      <c r="AH149" s="1" t="s">
        <v>282</v>
      </c>
      <c r="AL149" s="10" t="s">
        <v>320</v>
      </c>
      <c r="AN149" s="10"/>
      <c r="AS149" s="33" t="s">
        <v>282</v>
      </c>
      <c r="AT149" s="33"/>
      <c r="AX149" s="10"/>
      <c r="AY149" s="10" t="s">
        <v>320</v>
      </c>
      <c r="BA149" s="33" t="s">
        <v>282</v>
      </c>
      <c r="BP149" s="33" t="s">
        <v>282</v>
      </c>
      <c r="BQ149" s="33"/>
      <c r="BR149" s="33" t="s">
        <v>282</v>
      </c>
      <c r="BS149" s="33"/>
      <c r="BT149" s="33" t="s">
        <v>282</v>
      </c>
      <c r="BU149" s="33"/>
      <c r="BV149" s="33"/>
      <c r="BW149" s="33"/>
      <c r="BX149" s="108" t="s">
        <v>282</v>
      </c>
      <c r="BY149" s="33"/>
      <c r="BZ149" s="33"/>
      <c r="CA149" s="33" t="s">
        <v>282</v>
      </c>
      <c r="CC149" s="33" t="s">
        <v>282</v>
      </c>
      <c r="CD149" s="33"/>
      <c r="CE149" s="33" t="s">
        <v>282</v>
      </c>
      <c r="CF149" s="33"/>
      <c r="CG149" s="108"/>
      <c r="CH149" s="33"/>
      <c r="CI149" s="306"/>
      <c r="CL149" s="33"/>
      <c r="CM149" s="33"/>
      <c r="CN149" s="33"/>
      <c r="CO149" s="33"/>
      <c r="CT149" s="110" t="s">
        <v>282</v>
      </c>
      <c r="CU149" s="33"/>
      <c r="CV149" s="33"/>
      <c r="CW149" s="33"/>
      <c r="CX149" s="10"/>
      <c r="DA149" s="38"/>
      <c r="DC149" s="40" t="s">
        <v>282</v>
      </c>
      <c r="DO149" s="139"/>
      <c r="DP149" s="15"/>
      <c r="DT149" s="33"/>
      <c r="DW149" s="33" t="s">
        <v>282</v>
      </c>
      <c r="DX149" s="33"/>
      <c r="EJ149" s="33" t="s">
        <v>320</v>
      </c>
      <c r="EK149" s="33" t="s">
        <v>320</v>
      </c>
      <c r="EZ149" s="31" t="s">
        <v>282</v>
      </c>
      <c r="FJ149" s="33" t="s">
        <v>320</v>
      </c>
      <c r="FK149" s="33" t="s">
        <v>320</v>
      </c>
      <c r="FP149" s="33"/>
      <c r="FR149" s="33"/>
      <c r="FZ149" s="33" t="s">
        <v>320</v>
      </c>
    </row>
    <row r="150" spans="1:182" s="1" customFormat="1" ht="12.75" customHeight="1" thickBot="1" x14ac:dyDescent="0.3">
      <c r="A150" s="725"/>
      <c r="B150" s="727"/>
      <c r="C150" s="40" t="s">
        <v>775</v>
      </c>
      <c r="E150" s="33"/>
      <c r="F150" s="33"/>
      <c r="G150" s="33"/>
      <c r="H150" s="33"/>
      <c r="I150" s="33"/>
      <c r="J150" s="33"/>
      <c r="K150" s="38" t="s">
        <v>320</v>
      </c>
      <c r="L150" s="38"/>
      <c r="M150" s="33"/>
      <c r="P150" s="33"/>
      <c r="Q150" s="33"/>
      <c r="R150" s="38"/>
      <c r="S150" s="33" t="s">
        <v>320</v>
      </c>
      <c r="T150" s="33"/>
      <c r="U150" s="33"/>
      <c r="V150" s="33"/>
      <c r="W150" s="33"/>
      <c r="X150" s="33" t="s">
        <v>320</v>
      </c>
      <c r="AB150" s="33"/>
      <c r="AD150" s="38" t="s">
        <v>320</v>
      </c>
      <c r="AH150" s="1" t="s">
        <v>282</v>
      </c>
      <c r="AL150" s="10" t="s">
        <v>320</v>
      </c>
      <c r="AN150" s="10"/>
      <c r="AS150" s="33"/>
      <c r="AT150" s="33" t="s">
        <v>282</v>
      </c>
      <c r="AX150" s="10"/>
      <c r="AY150" s="10" t="s">
        <v>320</v>
      </c>
      <c r="BA150" s="33" t="s">
        <v>282</v>
      </c>
      <c r="BP150" s="33" t="s">
        <v>282</v>
      </c>
      <c r="BQ150" s="33"/>
      <c r="BR150" s="33" t="s">
        <v>282</v>
      </c>
      <c r="BS150" s="33"/>
      <c r="BT150" s="33" t="s">
        <v>282</v>
      </c>
      <c r="BU150" s="33"/>
      <c r="BV150" s="33"/>
      <c r="BW150" s="33"/>
      <c r="BX150" s="108" t="s">
        <v>282</v>
      </c>
      <c r="BY150" s="33"/>
      <c r="BZ150" s="33"/>
      <c r="CA150" s="33" t="s">
        <v>282</v>
      </c>
      <c r="CC150" s="33" t="s">
        <v>282</v>
      </c>
      <c r="CD150" s="33"/>
      <c r="CE150" s="33" t="s">
        <v>282</v>
      </c>
      <c r="CF150" s="33"/>
      <c r="CG150" s="108"/>
      <c r="CH150" s="33"/>
      <c r="CI150" s="306"/>
      <c r="CL150" s="33"/>
      <c r="CM150" s="33"/>
      <c r="CN150" s="33"/>
      <c r="CO150" s="33"/>
      <c r="CT150" s="110" t="s">
        <v>282</v>
      </c>
      <c r="CU150" s="33"/>
      <c r="CV150" s="33"/>
      <c r="CW150" s="33"/>
      <c r="CX150" s="10"/>
      <c r="DA150" s="38"/>
      <c r="DC150" s="40" t="s">
        <v>282</v>
      </c>
      <c r="DO150" s="139"/>
      <c r="DP150" s="15"/>
      <c r="DT150" s="33"/>
      <c r="DW150" s="33" t="s">
        <v>282</v>
      </c>
      <c r="DX150" s="33"/>
      <c r="EJ150" s="33" t="s">
        <v>320</v>
      </c>
      <c r="EK150" s="33" t="s">
        <v>320</v>
      </c>
      <c r="EZ150" s="31" t="s">
        <v>282</v>
      </c>
      <c r="FJ150" s="33" t="s">
        <v>320</v>
      </c>
      <c r="FK150" s="33" t="s">
        <v>320</v>
      </c>
      <c r="FP150" s="33"/>
      <c r="FR150" s="33"/>
      <c r="FZ150" s="33" t="s">
        <v>320</v>
      </c>
    </row>
    <row r="151" spans="1:182" s="1" customFormat="1" ht="12.75" customHeight="1" thickBot="1" x14ac:dyDescent="0.3">
      <c r="A151" s="725"/>
      <c r="B151" s="727"/>
      <c r="C151" s="40" t="s">
        <v>776</v>
      </c>
      <c r="E151" s="33"/>
      <c r="F151" s="33"/>
      <c r="G151" s="33"/>
      <c r="H151" s="33"/>
      <c r="I151" s="33"/>
      <c r="J151" s="33"/>
      <c r="K151" s="38" t="s">
        <v>320</v>
      </c>
      <c r="L151" s="38"/>
      <c r="M151" s="33"/>
      <c r="P151" s="33"/>
      <c r="Q151" s="33"/>
      <c r="R151" s="33"/>
      <c r="S151" s="33" t="s">
        <v>320</v>
      </c>
      <c r="T151" s="33"/>
      <c r="U151" s="33"/>
      <c r="V151" s="33"/>
      <c r="W151" s="33"/>
      <c r="X151" s="33" t="s">
        <v>320</v>
      </c>
      <c r="AB151" s="33"/>
      <c r="AD151" s="38" t="s">
        <v>320</v>
      </c>
      <c r="AH151" s="1" t="s">
        <v>282</v>
      </c>
      <c r="AL151" s="10" t="s">
        <v>320</v>
      </c>
      <c r="AN151" s="10"/>
      <c r="AS151" s="33"/>
      <c r="AT151" s="33"/>
      <c r="AX151" s="10"/>
      <c r="AY151" s="10" t="s">
        <v>320</v>
      </c>
      <c r="BA151" s="33" t="s">
        <v>282</v>
      </c>
      <c r="BP151" s="33" t="s">
        <v>282</v>
      </c>
      <c r="BQ151" s="33"/>
      <c r="BR151" s="33" t="s">
        <v>282</v>
      </c>
      <c r="BS151" s="33"/>
      <c r="BT151" s="33" t="s">
        <v>282</v>
      </c>
      <c r="BU151" s="33"/>
      <c r="BV151" s="33"/>
      <c r="BW151" s="33"/>
      <c r="BX151" s="108" t="s">
        <v>282</v>
      </c>
      <c r="BY151" s="33"/>
      <c r="BZ151" s="33"/>
      <c r="CA151" s="33" t="s">
        <v>282</v>
      </c>
      <c r="CC151" s="33" t="s">
        <v>282</v>
      </c>
      <c r="CD151" s="33"/>
      <c r="CE151" s="33" t="s">
        <v>282</v>
      </c>
      <c r="CF151" s="33"/>
      <c r="CG151" s="108"/>
      <c r="CH151" s="33"/>
      <c r="CI151" s="306"/>
      <c r="CL151" s="33"/>
      <c r="CM151" s="33"/>
      <c r="CN151" s="33"/>
      <c r="CO151" s="33"/>
      <c r="CT151" s="110" t="s">
        <v>282</v>
      </c>
      <c r="CU151" s="33"/>
      <c r="CV151" s="33"/>
      <c r="CW151" s="33"/>
      <c r="CX151" s="10"/>
      <c r="DA151" s="38"/>
      <c r="DC151" s="40" t="s">
        <v>282</v>
      </c>
      <c r="DO151" s="139"/>
      <c r="DP151" s="15"/>
      <c r="DT151" s="33"/>
      <c r="DW151" s="33" t="s">
        <v>282</v>
      </c>
      <c r="DX151" s="33"/>
      <c r="EJ151" s="33" t="s">
        <v>320</v>
      </c>
      <c r="EK151" s="33" t="s">
        <v>320</v>
      </c>
      <c r="EZ151" s="31" t="s">
        <v>282</v>
      </c>
      <c r="FJ151" s="33" t="s">
        <v>320</v>
      </c>
      <c r="FK151" s="33" t="s">
        <v>320</v>
      </c>
      <c r="FP151" s="33"/>
      <c r="FR151" s="33"/>
      <c r="FZ151" s="33" t="s">
        <v>320</v>
      </c>
    </row>
    <row r="152" spans="1:182" s="1" customFormat="1" ht="12.75" customHeight="1" thickBot="1" x14ac:dyDescent="0.3">
      <c r="A152" s="725"/>
      <c r="B152" s="727"/>
      <c r="C152" s="40" t="s">
        <v>777</v>
      </c>
      <c r="E152" s="33"/>
      <c r="F152" s="33"/>
      <c r="G152" s="33"/>
      <c r="H152" s="33"/>
      <c r="I152" s="33"/>
      <c r="J152" s="33"/>
      <c r="K152" s="38" t="s">
        <v>320</v>
      </c>
      <c r="L152" s="38"/>
      <c r="M152" s="33"/>
      <c r="P152" s="38"/>
      <c r="Q152" s="33"/>
      <c r="R152" s="33"/>
      <c r="S152" s="33" t="s">
        <v>320</v>
      </c>
      <c r="T152" s="33"/>
      <c r="U152" s="33"/>
      <c r="V152" s="33"/>
      <c r="W152" s="33"/>
      <c r="X152" s="33" t="s">
        <v>320</v>
      </c>
      <c r="AB152" s="33"/>
      <c r="AD152" s="38" t="s">
        <v>320</v>
      </c>
      <c r="AH152" s="1" t="s">
        <v>282</v>
      </c>
      <c r="AL152" s="10" t="s">
        <v>320</v>
      </c>
      <c r="AN152" s="10"/>
      <c r="AS152" s="33"/>
      <c r="AT152" s="33"/>
      <c r="AX152" s="10"/>
      <c r="AY152" s="10" t="s">
        <v>320</v>
      </c>
      <c r="BA152" s="33" t="s">
        <v>282</v>
      </c>
      <c r="BP152" s="33" t="s">
        <v>282</v>
      </c>
      <c r="BQ152" s="33"/>
      <c r="BR152" s="33" t="s">
        <v>282</v>
      </c>
      <c r="BS152" s="33"/>
      <c r="BT152" s="33" t="s">
        <v>282</v>
      </c>
      <c r="BU152" s="33"/>
      <c r="BV152" s="33"/>
      <c r="BW152" s="33"/>
      <c r="BX152" s="108" t="s">
        <v>282</v>
      </c>
      <c r="BY152" s="33"/>
      <c r="BZ152" s="33"/>
      <c r="CA152" s="33" t="s">
        <v>282</v>
      </c>
      <c r="CC152" s="33" t="s">
        <v>282</v>
      </c>
      <c r="CD152" s="33"/>
      <c r="CE152" s="33" t="s">
        <v>282</v>
      </c>
      <c r="CF152" s="33"/>
      <c r="CG152" s="108"/>
      <c r="CH152" s="33"/>
      <c r="CI152" s="306"/>
      <c r="CL152" s="33"/>
      <c r="CM152" s="33"/>
      <c r="CN152" s="33"/>
      <c r="CO152" s="33"/>
      <c r="CT152" s="110" t="s">
        <v>282</v>
      </c>
      <c r="CU152" s="33"/>
      <c r="CV152" s="33"/>
      <c r="CW152" s="33"/>
      <c r="CX152" s="10"/>
      <c r="DA152" s="38"/>
      <c r="DC152" s="40" t="s">
        <v>282</v>
      </c>
      <c r="DO152" s="139"/>
      <c r="DP152" s="15"/>
      <c r="DT152" s="33"/>
      <c r="DW152" s="33" t="s">
        <v>282</v>
      </c>
      <c r="DX152" s="33"/>
      <c r="EJ152" s="33" t="s">
        <v>320</v>
      </c>
      <c r="EK152" s="33" t="s">
        <v>320</v>
      </c>
      <c r="EZ152" s="31" t="s">
        <v>282</v>
      </c>
      <c r="FJ152" s="33" t="s">
        <v>320</v>
      </c>
      <c r="FK152" s="33" t="s">
        <v>320</v>
      </c>
      <c r="FP152" s="33"/>
      <c r="FR152" s="33"/>
      <c r="FZ152" s="33" t="s">
        <v>320</v>
      </c>
    </row>
    <row r="153" spans="1:182" s="1" customFormat="1" ht="12.75" customHeight="1" thickBot="1" x14ac:dyDescent="0.3">
      <c r="A153" s="725"/>
      <c r="B153" s="727"/>
      <c r="C153" s="40" t="s">
        <v>778</v>
      </c>
      <c r="E153" s="33"/>
      <c r="F153" s="33"/>
      <c r="G153" s="33"/>
      <c r="H153" s="33"/>
      <c r="I153" s="33"/>
      <c r="J153" s="33"/>
      <c r="K153" s="38" t="s">
        <v>320</v>
      </c>
      <c r="L153" s="38"/>
      <c r="M153" s="33"/>
      <c r="P153" s="38"/>
      <c r="Q153" s="33"/>
      <c r="R153" s="33"/>
      <c r="S153" s="33" t="s">
        <v>320</v>
      </c>
      <c r="T153" s="33"/>
      <c r="U153" s="33"/>
      <c r="V153" s="33"/>
      <c r="W153" s="33"/>
      <c r="X153" s="33" t="s">
        <v>320</v>
      </c>
      <c r="AB153" s="33"/>
      <c r="AD153" s="38" t="s">
        <v>320</v>
      </c>
      <c r="AH153" s="1" t="s">
        <v>282</v>
      </c>
      <c r="AL153" s="10" t="s">
        <v>320</v>
      </c>
      <c r="AN153" s="10"/>
      <c r="AS153" s="33"/>
      <c r="AT153" s="33"/>
      <c r="AX153" s="10"/>
      <c r="AY153" s="10" t="s">
        <v>320</v>
      </c>
      <c r="BA153" s="33" t="s">
        <v>282</v>
      </c>
      <c r="BP153" s="33" t="s">
        <v>282</v>
      </c>
      <c r="BQ153" s="33"/>
      <c r="BR153" s="33" t="s">
        <v>282</v>
      </c>
      <c r="BS153" s="33"/>
      <c r="BT153" s="33" t="s">
        <v>282</v>
      </c>
      <c r="BU153" s="33"/>
      <c r="BV153" s="33"/>
      <c r="BW153" s="33"/>
      <c r="BX153" s="108" t="s">
        <v>282</v>
      </c>
      <c r="BY153" s="33"/>
      <c r="BZ153" s="33"/>
      <c r="CA153" s="33" t="s">
        <v>282</v>
      </c>
      <c r="CC153" s="33" t="s">
        <v>282</v>
      </c>
      <c r="CD153" s="33"/>
      <c r="CE153" s="33" t="s">
        <v>282</v>
      </c>
      <c r="CF153" s="33"/>
      <c r="CG153" s="108"/>
      <c r="CH153" s="33"/>
      <c r="CI153" s="306"/>
      <c r="CL153" s="33"/>
      <c r="CM153" s="33"/>
      <c r="CN153" s="33"/>
      <c r="CO153" s="33"/>
      <c r="CT153" s="110" t="s">
        <v>331</v>
      </c>
      <c r="CU153" s="33"/>
      <c r="CV153" s="33"/>
      <c r="CW153" s="33"/>
      <c r="CX153" s="10"/>
      <c r="DA153" s="38"/>
      <c r="DC153" s="40" t="s">
        <v>282</v>
      </c>
      <c r="DO153" s="139"/>
      <c r="DP153" s="15"/>
      <c r="DT153" s="33"/>
      <c r="DW153" s="33" t="s">
        <v>282</v>
      </c>
      <c r="DX153" s="33"/>
      <c r="EJ153" s="33" t="s">
        <v>320</v>
      </c>
      <c r="EK153" s="33" t="s">
        <v>320</v>
      </c>
      <c r="EZ153" s="31" t="s">
        <v>282</v>
      </c>
      <c r="FJ153" s="33" t="s">
        <v>320</v>
      </c>
      <c r="FK153" s="33" t="s">
        <v>320</v>
      </c>
      <c r="FP153" s="33"/>
      <c r="FR153" s="33"/>
      <c r="FZ153" s="33" t="s">
        <v>320</v>
      </c>
    </row>
    <row r="154" spans="1:182" s="1" customFormat="1" ht="12.75" customHeight="1" thickBot="1" x14ac:dyDescent="0.3">
      <c r="A154" s="725"/>
      <c r="B154" s="727"/>
      <c r="C154" s="40" t="s">
        <v>779</v>
      </c>
      <c r="E154" s="33"/>
      <c r="F154" s="33"/>
      <c r="G154" s="33"/>
      <c r="H154" s="33"/>
      <c r="I154" s="33"/>
      <c r="J154" s="33"/>
      <c r="K154" s="38" t="s">
        <v>320</v>
      </c>
      <c r="L154" s="38"/>
      <c r="M154" s="33"/>
      <c r="P154" s="33"/>
      <c r="Q154" s="33"/>
      <c r="R154" s="38"/>
      <c r="S154" s="33" t="s">
        <v>320</v>
      </c>
      <c r="T154" s="33"/>
      <c r="U154" s="33"/>
      <c r="V154" s="33"/>
      <c r="W154" s="33"/>
      <c r="X154" s="33" t="s">
        <v>320</v>
      </c>
      <c r="AB154" s="33"/>
      <c r="AD154" s="38" t="s">
        <v>320</v>
      </c>
      <c r="AH154" s="1" t="s">
        <v>282</v>
      </c>
      <c r="AL154" s="10" t="s">
        <v>320</v>
      </c>
      <c r="AN154" s="10"/>
      <c r="AS154" s="33"/>
      <c r="AT154" s="33"/>
      <c r="AX154" s="10"/>
      <c r="AY154" s="10" t="s">
        <v>320</v>
      </c>
      <c r="BA154" s="33" t="s">
        <v>282</v>
      </c>
      <c r="BP154" s="33" t="s">
        <v>282</v>
      </c>
      <c r="BQ154" s="33"/>
      <c r="BR154" s="33" t="s">
        <v>282</v>
      </c>
      <c r="BS154" s="33"/>
      <c r="BT154" s="33" t="s">
        <v>282</v>
      </c>
      <c r="BU154" s="33"/>
      <c r="BV154" s="33"/>
      <c r="BW154" s="33"/>
      <c r="BX154" s="108" t="s">
        <v>282</v>
      </c>
      <c r="BY154" s="33"/>
      <c r="BZ154" s="33"/>
      <c r="CA154" s="33" t="s">
        <v>282</v>
      </c>
      <c r="CC154" s="33" t="s">
        <v>282</v>
      </c>
      <c r="CD154" s="33"/>
      <c r="CE154" s="33" t="s">
        <v>282</v>
      </c>
      <c r="CF154" s="33"/>
      <c r="CG154" s="108"/>
      <c r="CH154" s="33"/>
      <c r="CI154" s="306"/>
      <c r="CL154" s="33"/>
      <c r="CM154" s="33"/>
      <c r="CN154" s="33"/>
      <c r="CO154" s="33"/>
      <c r="CT154" s="110" t="s">
        <v>331</v>
      </c>
      <c r="CU154" s="33"/>
      <c r="CV154" s="33"/>
      <c r="CW154" s="33"/>
      <c r="CX154" s="10"/>
      <c r="DA154" s="38"/>
      <c r="DC154" s="40" t="s">
        <v>282</v>
      </c>
      <c r="DO154" s="139"/>
      <c r="DP154" s="15"/>
      <c r="DT154" s="33"/>
      <c r="DW154" s="33" t="s">
        <v>282</v>
      </c>
      <c r="DX154" s="33"/>
      <c r="EJ154" s="33" t="s">
        <v>320</v>
      </c>
      <c r="EK154" s="33" t="s">
        <v>320</v>
      </c>
      <c r="EZ154" s="31" t="s">
        <v>282</v>
      </c>
      <c r="FJ154" s="33" t="s">
        <v>320</v>
      </c>
      <c r="FK154" s="33" t="s">
        <v>320</v>
      </c>
      <c r="FP154" s="33"/>
      <c r="FR154" s="33"/>
      <c r="FZ154" s="33" t="s">
        <v>320</v>
      </c>
    </row>
    <row r="155" spans="1:182" s="1" customFormat="1" ht="12.75" customHeight="1" thickBot="1" x14ac:dyDescent="0.3">
      <c r="A155" s="725"/>
      <c r="B155" s="727"/>
      <c r="C155" s="40" t="s">
        <v>780</v>
      </c>
      <c r="E155" s="33"/>
      <c r="F155" s="33"/>
      <c r="G155" s="33"/>
      <c r="H155" s="33"/>
      <c r="I155" s="33"/>
      <c r="J155" s="33"/>
      <c r="K155" s="38" t="s">
        <v>320</v>
      </c>
      <c r="L155" s="38"/>
      <c r="M155" s="33"/>
      <c r="P155" s="33"/>
      <c r="Q155" s="33"/>
      <c r="R155" s="33"/>
      <c r="S155" s="33" t="s">
        <v>320</v>
      </c>
      <c r="T155" s="33"/>
      <c r="U155" s="33"/>
      <c r="V155" s="33"/>
      <c r="W155" s="33"/>
      <c r="X155" s="33" t="s">
        <v>320</v>
      </c>
      <c r="AB155" s="33"/>
      <c r="AD155" s="38" t="s">
        <v>320</v>
      </c>
      <c r="AH155" s="1" t="s">
        <v>282</v>
      </c>
      <c r="AL155" s="10" t="s">
        <v>320</v>
      </c>
      <c r="AN155" s="10"/>
      <c r="AS155" s="33"/>
      <c r="AT155" s="33" t="s">
        <v>282</v>
      </c>
      <c r="AX155" s="10"/>
      <c r="AY155" s="10" t="s">
        <v>320</v>
      </c>
      <c r="BA155" s="33" t="s">
        <v>282</v>
      </c>
      <c r="BP155" s="33" t="s">
        <v>282</v>
      </c>
      <c r="BQ155" s="33"/>
      <c r="BR155" s="33" t="s">
        <v>282</v>
      </c>
      <c r="BS155" s="33"/>
      <c r="BT155" s="33" t="s">
        <v>282</v>
      </c>
      <c r="BU155" s="33"/>
      <c r="BV155" s="33"/>
      <c r="BW155" s="33"/>
      <c r="BX155" s="108" t="s">
        <v>282</v>
      </c>
      <c r="BY155" s="33"/>
      <c r="BZ155" s="33"/>
      <c r="CA155" s="33" t="s">
        <v>282</v>
      </c>
      <c r="CC155" s="33" t="s">
        <v>282</v>
      </c>
      <c r="CD155" s="33"/>
      <c r="CE155" s="33" t="s">
        <v>282</v>
      </c>
      <c r="CF155" s="33"/>
      <c r="CG155" s="108"/>
      <c r="CH155" s="33"/>
      <c r="CI155" s="306"/>
      <c r="CL155" s="33"/>
      <c r="CM155" s="33"/>
      <c r="CN155" s="33"/>
      <c r="CO155" s="33"/>
      <c r="CT155" s="110" t="s">
        <v>282</v>
      </c>
      <c r="CU155" s="33"/>
      <c r="CV155" s="33"/>
      <c r="CW155" s="33"/>
      <c r="CX155" s="10"/>
      <c r="DA155" s="38"/>
      <c r="DC155" s="40" t="s">
        <v>282</v>
      </c>
      <c r="DO155" s="139"/>
      <c r="DP155" s="15"/>
      <c r="DT155" s="33"/>
      <c r="DW155" s="33" t="s">
        <v>282</v>
      </c>
      <c r="DX155" s="33"/>
      <c r="EJ155" s="33" t="s">
        <v>320</v>
      </c>
      <c r="EK155" s="33" t="s">
        <v>320</v>
      </c>
      <c r="EZ155" s="31" t="s">
        <v>282</v>
      </c>
      <c r="FJ155" s="33" t="s">
        <v>320</v>
      </c>
      <c r="FK155" s="33" t="s">
        <v>320</v>
      </c>
      <c r="FP155" s="33"/>
      <c r="FR155" s="33"/>
      <c r="FZ155" s="33" t="s">
        <v>320</v>
      </c>
    </row>
    <row r="156" spans="1:182" s="1" customFormat="1" ht="12.75" customHeight="1" thickBot="1" x14ac:dyDescent="0.3">
      <c r="A156" s="725"/>
      <c r="B156" s="727"/>
      <c r="C156" s="40" t="s">
        <v>781</v>
      </c>
      <c r="E156" s="33"/>
      <c r="F156" s="33"/>
      <c r="G156" s="33"/>
      <c r="H156" s="33"/>
      <c r="I156" s="33"/>
      <c r="J156" s="33"/>
      <c r="K156" s="38" t="s">
        <v>320</v>
      </c>
      <c r="L156" s="38"/>
      <c r="M156" s="33"/>
      <c r="P156" s="33"/>
      <c r="Q156" s="38"/>
      <c r="R156" s="33"/>
      <c r="S156" s="33" t="s">
        <v>320</v>
      </c>
      <c r="T156" s="33"/>
      <c r="U156" s="33"/>
      <c r="V156" s="33"/>
      <c r="W156" s="33"/>
      <c r="X156" s="33" t="s">
        <v>320</v>
      </c>
      <c r="AB156" s="33"/>
      <c r="AD156" s="38" t="s">
        <v>320</v>
      </c>
      <c r="AH156" s="1" t="s">
        <v>282</v>
      </c>
      <c r="AL156" s="10" t="s">
        <v>320</v>
      </c>
      <c r="AN156" s="10"/>
      <c r="AS156" s="33"/>
      <c r="AT156" s="33" t="s">
        <v>282</v>
      </c>
      <c r="AX156" s="10"/>
      <c r="AY156" s="10" t="s">
        <v>320</v>
      </c>
      <c r="BA156" s="33" t="s">
        <v>282</v>
      </c>
      <c r="BP156" s="33" t="s">
        <v>282</v>
      </c>
      <c r="BQ156" s="33"/>
      <c r="BR156" s="33" t="s">
        <v>282</v>
      </c>
      <c r="BS156" s="33"/>
      <c r="BT156" s="33" t="s">
        <v>282</v>
      </c>
      <c r="BU156" s="33"/>
      <c r="BV156" s="33"/>
      <c r="BW156" s="33"/>
      <c r="BX156" s="108" t="s">
        <v>282</v>
      </c>
      <c r="BY156" s="33"/>
      <c r="BZ156" s="33"/>
      <c r="CA156" s="33" t="s">
        <v>282</v>
      </c>
      <c r="CC156" s="33" t="s">
        <v>282</v>
      </c>
      <c r="CD156" s="33"/>
      <c r="CE156" s="33" t="s">
        <v>282</v>
      </c>
      <c r="CF156" s="33"/>
      <c r="CG156" s="108"/>
      <c r="CH156" s="33"/>
      <c r="CI156" s="306"/>
      <c r="CL156" s="33"/>
      <c r="CM156" s="33"/>
      <c r="CN156" s="33"/>
      <c r="CO156" s="33"/>
      <c r="CT156" s="110" t="s">
        <v>282</v>
      </c>
      <c r="CU156" s="33"/>
      <c r="CV156" s="33"/>
      <c r="CW156" s="33"/>
      <c r="CX156" s="10"/>
      <c r="DA156" s="38"/>
      <c r="DC156" s="40" t="s">
        <v>1626</v>
      </c>
      <c r="DO156" s="139"/>
      <c r="DP156" s="15"/>
      <c r="DT156" s="33"/>
      <c r="DW156" s="33" t="s">
        <v>282</v>
      </c>
      <c r="DX156" s="33"/>
      <c r="EJ156" s="33" t="s">
        <v>320</v>
      </c>
      <c r="EK156" s="33" t="s">
        <v>320</v>
      </c>
      <c r="EZ156" s="31" t="s">
        <v>282</v>
      </c>
      <c r="FJ156" s="33" t="s">
        <v>320</v>
      </c>
      <c r="FK156" s="33" t="s">
        <v>320</v>
      </c>
      <c r="FP156" s="33"/>
      <c r="FR156" s="33"/>
      <c r="FZ156" s="33" t="s">
        <v>320</v>
      </c>
    </row>
    <row r="157" spans="1:182" s="21" customFormat="1" ht="12.75" customHeight="1" thickBot="1" x14ac:dyDescent="0.3">
      <c r="A157" s="725"/>
      <c r="B157" s="727"/>
      <c r="C157" s="40" t="s">
        <v>782</v>
      </c>
      <c r="D157" s="1"/>
      <c r="E157" s="33"/>
      <c r="F157" s="33"/>
      <c r="G157" s="33"/>
      <c r="H157" s="33"/>
      <c r="I157" s="33"/>
      <c r="J157" s="33"/>
      <c r="K157" s="38" t="s">
        <v>320</v>
      </c>
      <c r="L157" s="38"/>
      <c r="M157" s="33"/>
      <c r="N157" s="1"/>
      <c r="O157" s="1"/>
      <c r="P157" s="38"/>
      <c r="Q157" s="33"/>
      <c r="R157" s="33"/>
      <c r="S157" s="33" t="s">
        <v>320</v>
      </c>
      <c r="T157" s="33"/>
      <c r="U157" s="33"/>
      <c r="V157" s="33"/>
      <c r="W157" s="33"/>
      <c r="X157" s="33" t="s">
        <v>320</v>
      </c>
      <c r="Y157" s="1"/>
      <c r="Z157" s="1"/>
      <c r="AA157" s="1"/>
      <c r="AB157" s="33"/>
      <c r="AC157" s="1"/>
      <c r="AD157" s="38" t="s">
        <v>320</v>
      </c>
      <c r="AE157" s="1"/>
      <c r="AF157" s="1"/>
      <c r="AG157" s="1"/>
      <c r="AH157" s="1" t="s">
        <v>282</v>
      </c>
      <c r="AI157" s="1"/>
      <c r="AJ157" s="1"/>
      <c r="AK157" s="1"/>
      <c r="AL157" s="10" t="s">
        <v>320</v>
      </c>
      <c r="AM157" s="1"/>
      <c r="AN157" s="10"/>
      <c r="AO157" s="1"/>
      <c r="AP157" s="1"/>
      <c r="AQ157" s="1"/>
      <c r="AR157" s="1"/>
      <c r="AS157" s="33" t="s">
        <v>282</v>
      </c>
      <c r="AT157" s="33"/>
      <c r="AU157" s="1"/>
      <c r="AV157" s="1"/>
      <c r="AW157" s="1"/>
      <c r="AX157" s="10"/>
      <c r="AY157" s="10" t="s">
        <v>320</v>
      </c>
      <c r="AZ157" s="1"/>
      <c r="BA157" s="33" t="s">
        <v>282</v>
      </c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33" t="s">
        <v>282</v>
      </c>
      <c r="BQ157" s="33"/>
      <c r="BR157" s="33" t="s">
        <v>282</v>
      </c>
      <c r="BS157" s="33"/>
      <c r="BT157" s="33" t="s">
        <v>282</v>
      </c>
      <c r="BU157" s="33"/>
      <c r="BV157" s="33"/>
      <c r="BW157" s="33"/>
      <c r="BX157" s="33" t="s">
        <v>282</v>
      </c>
      <c r="BY157" s="33"/>
      <c r="BZ157" s="33"/>
      <c r="CA157" s="33" t="s">
        <v>282</v>
      </c>
      <c r="CB157" s="1"/>
      <c r="CC157" s="33" t="s">
        <v>282</v>
      </c>
      <c r="CD157" s="33"/>
      <c r="CE157" s="33" t="s">
        <v>282</v>
      </c>
      <c r="CF157" s="33"/>
      <c r="CG157" s="33"/>
      <c r="CH157" s="33"/>
      <c r="CI157" s="33"/>
      <c r="CJ157" s="1"/>
      <c r="CK157" s="1"/>
      <c r="CL157" s="33"/>
      <c r="CM157" s="33"/>
      <c r="CN157" s="33"/>
      <c r="CO157" s="33"/>
      <c r="CP157" s="1"/>
      <c r="CQ157" s="1"/>
      <c r="CR157" s="1"/>
      <c r="CS157" s="1"/>
      <c r="CT157" s="110" t="s">
        <v>282</v>
      </c>
      <c r="CU157" s="33"/>
      <c r="CV157" s="33"/>
      <c r="CW157" s="33"/>
      <c r="CX157" s="10"/>
      <c r="CY157" s="1"/>
      <c r="CZ157" s="1"/>
      <c r="DA157" s="38"/>
      <c r="DB157" s="1"/>
      <c r="DC157" s="40" t="s">
        <v>282</v>
      </c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33"/>
      <c r="DU157" s="1"/>
      <c r="DV157" s="1"/>
      <c r="DW157" s="33" t="s">
        <v>282</v>
      </c>
      <c r="DX157" s="33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33" t="s">
        <v>320</v>
      </c>
      <c r="EK157" s="33" t="s">
        <v>320</v>
      </c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31" t="s">
        <v>282</v>
      </c>
      <c r="FJ157" s="34" t="s">
        <v>320</v>
      </c>
      <c r="FK157" s="34" t="s">
        <v>320</v>
      </c>
      <c r="FP157" s="34"/>
      <c r="FR157" s="34"/>
      <c r="FZ157" s="34" t="s">
        <v>320</v>
      </c>
    </row>
    <row r="158" spans="1:182" s="132" customFormat="1" ht="12.75" customHeight="1" thickBot="1" x14ac:dyDescent="0.3">
      <c r="A158" s="725"/>
      <c r="B158" s="727"/>
      <c r="C158" s="40" t="s">
        <v>1541</v>
      </c>
      <c r="D158" s="1"/>
      <c r="E158" s="33"/>
      <c r="F158" s="33"/>
      <c r="G158" s="33"/>
      <c r="H158" s="33"/>
      <c r="I158" s="33"/>
      <c r="J158" s="33"/>
      <c r="K158" s="38" t="s">
        <v>320</v>
      </c>
      <c r="L158" s="38"/>
      <c r="M158" s="33"/>
      <c r="N158" s="1"/>
      <c r="O158" s="1"/>
      <c r="P158" s="38"/>
      <c r="Q158" s="33"/>
      <c r="R158" s="33"/>
      <c r="S158" s="33" t="s">
        <v>320</v>
      </c>
      <c r="T158" s="33"/>
      <c r="U158" s="33"/>
      <c r="V158" s="33"/>
      <c r="W158" s="33"/>
      <c r="X158" s="33" t="s">
        <v>320</v>
      </c>
      <c r="Y158" s="1"/>
      <c r="Z158" s="1"/>
      <c r="AA158" s="1"/>
      <c r="AB158" s="33"/>
      <c r="AC158" s="1"/>
      <c r="AD158" s="38" t="s">
        <v>320</v>
      </c>
      <c r="AE158" s="1"/>
      <c r="AF158" s="1"/>
      <c r="AG158" s="1"/>
      <c r="AH158" s="1" t="s">
        <v>282</v>
      </c>
      <c r="AI158" s="1"/>
      <c r="AJ158" s="1"/>
      <c r="AK158" s="1"/>
      <c r="AL158" s="10" t="s">
        <v>320</v>
      </c>
      <c r="AM158" s="1"/>
      <c r="AN158" s="10"/>
      <c r="AO158" s="1"/>
      <c r="AP158" s="1"/>
      <c r="AQ158" s="1"/>
      <c r="AR158" s="1"/>
      <c r="AS158" s="33"/>
      <c r="AT158" s="33"/>
      <c r="AU158" s="1"/>
      <c r="AV158" s="1"/>
      <c r="AW158" s="1"/>
      <c r="AX158" s="10"/>
      <c r="AY158" s="10"/>
      <c r="AZ158" s="1"/>
      <c r="BA158" s="33" t="s">
        <v>1091</v>
      </c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33" t="s">
        <v>1091</v>
      </c>
      <c r="BQ158" s="33"/>
      <c r="BR158" s="33" t="s">
        <v>282</v>
      </c>
      <c r="BS158" s="33"/>
      <c r="BT158" s="33" t="s">
        <v>282</v>
      </c>
      <c r="BU158" s="33"/>
      <c r="BV158" s="33"/>
      <c r="BW158" s="33"/>
      <c r="BX158" s="33" t="s">
        <v>282</v>
      </c>
      <c r="BY158" s="33"/>
      <c r="BZ158" s="33"/>
      <c r="CA158" s="38" t="s">
        <v>1529</v>
      </c>
      <c r="CB158" s="1"/>
      <c r="CC158" s="33" t="s">
        <v>282</v>
      </c>
      <c r="CD158" s="33"/>
      <c r="CE158" s="33" t="s">
        <v>282</v>
      </c>
      <c r="CF158" s="33"/>
      <c r="CG158" s="33"/>
      <c r="CH158" s="33"/>
      <c r="CI158" s="33"/>
      <c r="CJ158" s="1"/>
      <c r="CK158" s="1"/>
      <c r="CL158" s="33"/>
      <c r="CM158" s="33"/>
      <c r="CN158" s="33"/>
      <c r="CO158" s="33"/>
      <c r="CP158" s="1"/>
      <c r="CQ158" s="1"/>
      <c r="CR158" s="1"/>
      <c r="CS158" s="1"/>
      <c r="CT158" s="110" t="s">
        <v>331</v>
      </c>
      <c r="CU158" s="33"/>
      <c r="CV158" s="33"/>
      <c r="CW158" s="33"/>
      <c r="CX158" s="10"/>
      <c r="CY158" s="1"/>
      <c r="CZ158" s="1"/>
      <c r="DA158" s="38"/>
      <c r="DB158" s="1"/>
      <c r="DC158" s="40" t="s">
        <v>282</v>
      </c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33"/>
      <c r="DU158" s="1"/>
      <c r="DV158" s="1"/>
      <c r="DW158" s="33" t="s">
        <v>282</v>
      </c>
      <c r="DX158" s="33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33" t="s">
        <v>320</v>
      </c>
      <c r="EK158" s="33" t="s">
        <v>320</v>
      </c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31" t="s">
        <v>282</v>
      </c>
      <c r="FJ158" s="35" t="s">
        <v>320</v>
      </c>
      <c r="FK158" s="35" t="s">
        <v>320</v>
      </c>
      <c r="FP158" s="35"/>
      <c r="FR158" s="35"/>
      <c r="FZ158" s="35" t="s">
        <v>320</v>
      </c>
    </row>
    <row r="159" spans="1:182" s="1" customFormat="1" ht="12.75" customHeight="1" thickBot="1" x14ac:dyDescent="0.3">
      <c r="A159" s="725"/>
      <c r="B159" s="727"/>
      <c r="C159" s="40" t="s">
        <v>783</v>
      </c>
      <c r="E159" s="33"/>
      <c r="F159" s="33"/>
      <c r="G159" s="33"/>
      <c r="H159" s="33"/>
      <c r="I159" s="33"/>
      <c r="J159" s="33"/>
      <c r="K159" s="38" t="s">
        <v>320</v>
      </c>
      <c r="L159" s="38"/>
      <c r="M159" s="33"/>
      <c r="P159" s="33"/>
      <c r="Q159" s="38"/>
      <c r="R159" s="33"/>
      <c r="S159" s="33" t="s">
        <v>320</v>
      </c>
      <c r="T159" s="33"/>
      <c r="U159" s="33"/>
      <c r="V159" s="33"/>
      <c r="W159" s="33"/>
      <c r="X159" s="33" t="s">
        <v>320</v>
      </c>
      <c r="AB159" s="33"/>
      <c r="AD159" s="38" t="s">
        <v>320</v>
      </c>
      <c r="AH159" s="1" t="s">
        <v>282</v>
      </c>
      <c r="AL159" s="10" t="s">
        <v>320</v>
      </c>
      <c r="AN159" s="10"/>
      <c r="AS159" s="33" t="s">
        <v>282</v>
      </c>
      <c r="AT159" s="33"/>
      <c r="AX159" s="10"/>
      <c r="AY159" s="10" t="s">
        <v>320</v>
      </c>
      <c r="BA159" s="33" t="s">
        <v>282</v>
      </c>
      <c r="BP159" s="33" t="s">
        <v>282</v>
      </c>
      <c r="BQ159" s="33"/>
      <c r="BR159" s="33" t="s">
        <v>282</v>
      </c>
      <c r="BS159" s="33"/>
      <c r="BT159" s="33" t="s">
        <v>282</v>
      </c>
      <c r="BU159" s="33"/>
      <c r="BV159" s="33"/>
      <c r="BW159" s="33"/>
      <c r="BX159" s="33" t="s">
        <v>282</v>
      </c>
      <c r="BY159" s="33"/>
      <c r="BZ159" s="33"/>
      <c r="CA159" s="33" t="s">
        <v>282</v>
      </c>
      <c r="CC159" s="33" t="s">
        <v>282</v>
      </c>
      <c r="CD159" s="33"/>
      <c r="CE159" s="33" t="s">
        <v>282</v>
      </c>
      <c r="CF159" s="33"/>
      <c r="CG159" s="33"/>
      <c r="CH159" s="33"/>
      <c r="CI159" s="33"/>
      <c r="CL159" s="33"/>
      <c r="CM159" s="33"/>
      <c r="CN159" s="33"/>
      <c r="CO159" s="33"/>
      <c r="CT159" s="110" t="s">
        <v>1636</v>
      </c>
      <c r="CU159" s="33"/>
      <c r="CV159" s="33"/>
      <c r="CW159" s="33"/>
      <c r="CX159" s="10"/>
      <c r="DA159" s="38"/>
      <c r="DC159" s="40" t="s">
        <v>282</v>
      </c>
      <c r="DT159" s="33"/>
      <c r="DW159" s="33" t="s">
        <v>282</v>
      </c>
      <c r="DX159" s="33"/>
      <c r="EJ159" s="33" t="s">
        <v>320</v>
      </c>
      <c r="EK159" s="33" t="s">
        <v>320</v>
      </c>
      <c r="EZ159" s="31" t="s">
        <v>282</v>
      </c>
      <c r="FJ159" s="33" t="s">
        <v>320</v>
      </c>
      <c r="FK159" s="33" t="s">
        <v>320</v>
      </c>
      <c r="FP159" s="33"/>
      <c r="FR159" s="33"/>
      <c r="FZ159" s="33" t="s">
        <v>320</v>
      </c>
    </row>
    <row r="160" spans="1:182" s="1" customFormat="1" ht="12.75" customHeight="1" thickBot="1" x14ac:dyDescent="0.3">
      <c r="A160" s="725"/>
      <c r="B160" s="727"/>
      <c r="C160" s="40" t="s">
        <v>784</v>
      </c>
      <c r="E160" s="33"/>
      <c r="F160" s="33"/>
      <c r="G160" s="33"/>
      <c r="H160" s="33"/>
      <c r="I160" s="33"/>
      <c r="J160" s="33"/>
      <c r="K160" s="38" t="s">
        <v>320</v>
      </c>
      <c r="L160" s="38"/>
      <c r="M160" s="33"/>
      <c r="P160" s="33"/>
      <c r="Q160" s="33"/>
      <c r="R160" s="33"/>
      <c r="S160" s="33" t="s">
        <v>320</v>
      </c>
      <c r="T160" s="33"/>
      <c r="U160" s="33"/>
      <c r="V160" s="33"/>
      <c r="W160" s="33"/>
      <c r="X160" s="33" t="s">
        <v>320</v>
      </c>
      <c r="AB160" s="33"/>
      <c r="AD160" s="38" t="s">
        <v>320</v>
      </c>
      <c r="AH160" s="1" t="s">
        <v>282</v>
      </c>
      <c r="AL160" s="10" t="s">
        <v>320</v>
      </c>
      <c r="AN160" s="10"/>
      <c r="AS160" s="33" t="s">
        <v>282</v>
      </c>
      <c r="AT160" s="33"/>
      <c r="AX160" s="10"/>
      <c r="AY160" s="10" t="s">
        <v>320</v>
      </c>
      <c r="BA160" s="33" t="s">
        <v>282</v>
      </c>
      <c r="BP160" s="33" t="s">
        <v>282</v>
      </c>
      <c r="BQ160" s="33"/>
      <c r="BR160" s="33" t="s">
        <v>282</v>
      </c>
      <c r="BS160" s="33"/>
      <c r="BT160" s="33" t="s">
        <v>282</v>
      </c>
      <c r="BU160" s="33"/>
      <c r="BV160" s="33"/>
      <c r="BW160" s="33"/>
      <c r="BX160" s="108" t="s">
        <v>282</v>
      </c>
      <c r="BY160" s="33"/>
      <c r="BZ160" s="33"/>
      <c r="CA160" s="33" t="s">
        <v>282</v>
      </c>
      <c r="CC160" s="33" t="s">
        <v>282</v>
      </c>
      <c r="CD160" s="33"/>
      <c r="CE160" s="33" t="s">
        <v>282</v>
      </c>
      <c r="CF160" s="33"/>
      <c r="CG160" s="108"/>
      <c r="CH160" s="33"/>
      <c r="CI160" s="306"/>
      <c r="CL160" s="33"/>
      <c r="CM160" s="33"/>
      <c r="CN160" s="33"/>
      <c r="CO160" s="33"/>
      <c r="CT160" s="110" t="s">
        <v>282</v>
      </c>
      <c r="CU160" s="33"/>
      <c r="CV160" s="33"/>
      <c r="CW160" s="33"/>
      <c r="CX160" s="10"/>
      <c r="DA160" s="38"/>
      <c r="DC160" s="40" t="s">
        <v>282</v>
      </c>
      <c r="DO160" s="139"/>
      <c r="DP160" s="15"/>
      <c r="DT160" s="33"/>
      <c r="DW160" s="33" t="s">
        <v>282</v>
      </c>
      <c r="DX160" s="33"/>
      <c r="EJ160" s="33" t="s">
        <v>320</v>
      </c>
      <c r="EK160" s="33" t="s">
        <v>320</v>
      </c>
      <c r="EZ160" s="31" t="s">
        <v>282</v>
      </c>
      <c r="FJ160" s="33" t="s">
        <v>320</v>
      </c>
      <c r="FK160" s="33" t="s">
        <v>320</v>
      </c>
      <c r="FP160" s="33"/>
      <c r="FR160" s="33"/>
      <c r="FZ160" s="33" t="s">
        <v>320</v>
      </c>
    </row>
    <row r="161" spans="1:182" s="1" customFormat="1" ht="12.75" customHeight="1" thickBot="1" x14ac:dyDescent="0.3">
      <c r="A161" s="725"/>
      <c r="B161" s="727"/>
      <c r="C161" s="40" t="s">
        <v>785</v>
      </c>
      <c r="E161" s="33"/>
      <c r="F161" s="33"/>
      <c r="G161" s="33"/>
      <c r="H161" s="33"/>
      <c r="I161" s="33"/>
      <c r="J161" s="33"/>
      <c r="K161" s="38" t="s">
        <v>320</v>
      </c>
      <c r="L161" s="38"/>
      <c r="M161" s="33"/>
      <c r="P161" s="33"/>
      <c r="Q161" s="38"/>
      <c r="R161" s="33"/>
      <c r="S161" s="33" t="s">
        <v>320</v>
      </c>
      <c r="T161" s="33"/>
      <c r="U161" s="33"/>
      <c r="V161" s="33"/>
      <c r="W161" s="33"/>
      <c r="X161" s="33" t="s">
        <v>320</v>
      </c>
      <c r="AB161" s="33"/>
      <c r="AD161" s="38" t="s">
        <v>320</v>
      </c>
      <c r="AH161" s="1" t="s">
        <v>282</v>
      </c>
      <c r="AL161" s="10" t="s">
        <v>320</v>
      </c>
      <c r="AN161" s="10"/>
      <c r="AS161" s="33" t="s">
        <v>282</v>
      </c>
      <c r="AT161" s="33"/>
      <c r="AX161" s="10"/>
      <c r="AY161" s="10" t="s">
        <v>320</v>
      </c>
      <c r="BA161" s="33" t="s">
        <v>282</v>
      </c>
      <c r="BP161" s="33" t="s">
        <v>282</v>
      </c>
      <c r="BQ161" s="33"/>
      <c r="BR161" s="33" t="s">
        <v>282</v>
      </c>
      <c r="BS161" s="33"/>
      <c r="BT161" s="33" t="s">
        <v>282</v>
      </c>
      <c r="BU161" s="33"/>
      <c r="BV161" s="33"/>
      <c r="BW161" s="33"/>
      <c r="BX161" s="108" t="s">
        <v>282</v>
      </c>
      <c r="BY161" s="33"/>
      <c r="BZ161" s="33"/>
      <c r="CA161" s="33" t="s">
        <v>282</v>
      </c>
      <c r="CC161" s="33" t="s">
        <v>282</v>
      </c>
      <c r="CD161" s="33"/>
      <c r="CE161" s="33" t="s">
        <v>282</v>
      </c>
      <c r="CF161" s="33"/>
      <c r="CG161" s="108"/>
      <c r="CH161" s="33"/>
      <c r="CI161" s="306"/>
      <c r="CL161" s="33"/>
      <c r="CM161" s="33"/>
      <c r="CN161" s="33"/>
      <c r="CO161" s="33"/>
      <c r="CT161" s="110" t="s">
        <v>282</v>
      </c>
      <c r="CU161" s="33"/>
      <c r="CV161" s="33"/>
      <c r="CW161" s="33"/>
      <c r="CX161" s="10"/>
      <c r="DA161" s="38"/>
      <c r="DC161" s="40" t="s">
        <v>282</v>
      </c>
      <c r="DO161" s="139"/>
      <c r="DP161" s="15"/>
      <c r="DT161" s="33"/>
      <c r="DW161" s="33" t="s">
        <v>282</v>
      </c>
      <c r="DX161" s="33"/>
      <c r="EJ161" s="33" t="s">
        <v>320</v>
      </c>
      <c r="EK161" s="33" t="s">
        <v>320</v>
      </c>
      <c r="EZ161" s="31" t="s">
        <v>282</v>
      </c>
      <c r="FJ161" s="33"/>
      <c r="FK161" s="33" t="s">
        <v>320</v>
      </c>
      <c r="FP161" s="33"/>
      <c r="FR161" s="33"/>
      <c r="FZ161" s="33" t="s">
        <v>320</v>
      </c>
    </row>
    <row r="162" spans="1:182" s="1" customFormat="1" ht="12.75" customHeight="1" thickBot="1" x14ac:dyDescent="0.3">
      <c r="A162" s="725"/>
      <c r="B162" s="727"/>
      <c r="C162" s="40" t="s">
        <v>786</v>
      </c>
      <c r="E162" s="33"/>
      <c r="F162" s="33"/>
      <c r="G162" s="33"/>
      <c r="H162" s="33"/>
      <c r="I162" s="33"/>
      <c r="J162" s="33"/>
      <c r="K162" s="38" t="s">
        <v>320</v>
      </c>
      <c r="L162" s="38"/>
      <c r="M162" s="33"/>
      <c r="P162" s="33"/>
      <c r="Q162" s="38"/>
      <c r="R162" s="33"/>
      <c r="S162" s="33" t="s">
        <v>320</v>
      </c>
      <c r="T162" s="33"/>
      <c r="U162" s="33"/>
      <c r="V162" s="33"/>
      <c r="W162" s="33"/>
      <c r="X162" s="33" t="s">
        <v>320</v>
      </c>
      <c r="AB162" s="33"/>
      <c r="AD162" s="38" t="s">
        <v>320</v>
      </c>
      <c r="AH162" s="1" t="s">
        <v>282</v>
      </c>
      <c r="AL162" s="10" t="s">
        <v>320</v>
      </c>
      <c r="AN162" s="10"/>
      <c r="AS162" s="33"/>
      <c r="AT162" s="33" t="s">
        <v>282</v>
      </c>
      <c r="AX162" s="10"/>
      <c r="AY162" s="10" t="s">
        <v>320</v>
      </c>
      <c r="BA162" s="33" t="s">
        <v>282</v>
      </c>
      <c r="BP162" s="33" t="s">
        <v>282</v>
      </c>
      <c r="BQ162" s="33"/>
      <c r="BR162" s="33" t="s">
        <v>282</v>
      </c>
      <c r="BS162" s="33"/>
      <c r="BT162" s="33" t="s">
        <v>282</v>
      </c>
      <c r="BU162" s="33"/>
      <c r="BV162" s="33"/>
      <c r="BW162" s="33"/>
      <c r="BX162" s="108" t="s">
        <v>282</v>
      </c>
      <c r="BY162" s="33"/>
      <c r="BZ162" s="33"/>
      <c r="CA162" s="33" t="s">
        <v>282</v>
      </c>
      <c r="CC162" s="33" t="s">
        <v>282</v>
      </c>
      <c r="CD162" s="33"/>
      <c r="CE162" s="33" t="s">
        <v>282</v>
      </c>
      <c r="CF162" s="33"/>
      <c r="CG162" s="108"/>
      <c r="CH162" s="33"/>
      <c r="CI162" s="306"/>
      <c r="CL162" s="33"/>
      <c r="CM162" s="33"/>
      <c r="CN162" s="33"/>
      <c r="CO162" s="33"/>
      <c r="CT162" s="110" t="s">
        <v>282</v>
      </c>
      <c r="CU162" s="33"/>
      <c r="CV162" s="33"/>
      <c r="CW162" s="33"/>
      <c r="CX162" s="10"/>
      <c r="DA162" s="38"/>
      <c r="DC162" s="40" t="s">
        <v>282</v>
      </c>
      <c r="DO162" s="139"/>
      <c r="DP162" s="15"/>
      <c r="DT162" s="33"/>
      <c r="DW162" s="33" t="s">
        <v>282</v>
      </c>
      <c r="DX162" s="33"/>
      <c r="EJ162" s="33" t="s">
        <v>320</v>
      </c>
      <c r="EK162" s="33" t="s">
        <v>320</v>
      </c>
      <c r="EZ162" s="31" t="s">
        <v>282</v>
      </c>
      <c r="FJ162" s="33" t="s">
        <v>320</v>
      </c>
      <c r="FK162" s="33" t="s">
        <v>320</v>
      </c>
      <c r="FP162" s="33"/>
      <c r="FR162" s="33"/>
      <c r="FZ162" s="33" t="s">
        <v>320</v>
      </c>
    </row>
    <row r="163" spans="1:182" s="1" customFormat="1" ht="12.75" customHeight="1" thickBot="1" x14ac:dyDescent="0.3">
      <c r="A163" s="725"/>
      <c r="B163" s="727"/>
      <c r="C163" s="40" t="s">
        <v>787</v>
      </c>
      <c r="E163" s="33"/>
      <c r="F163" s="33"/>
      <c r="G163" s="33"/>
      <c r="H163" s="33"/>
      <c r="I163" s="33"/>
      <c r="J163" s="33"/>
      <c r="K163" s="38" t="s">
        <v>320</v>
      </c>
      <c r="L163" s="38"/>
      <c r="M163" s="33"/>
      <c r="P163" s="33"/>
      <c r="Q163" s="38"/>
      <c r="R163" s="33"/>
      <c r="S163" s="33" t="s">
        <v>320</v>
      </c>
      <c r="T163" s="33"/>
      <c r="U163" s="33"/>
      <c r="V163" s="33"/>
      <c r="W163" s="33"/>
      <c r="X163" s="33" t="s">
        <v>320</v>
      </c>
      <c r="AB163" s="33"/>
      <c r="AD163" s="38" t="s">
        <v>320</v>
      </c>
      <c r="AH163" s="1" t="s">
        <v>282</v>
      </c>
      <c r="AL163" s="10" t="s">
        <v>320</v>
      </c>
      <c r="AN163" s="10"/>
      <c r="AS163" s="33" t="s">
        <v>282</v>
      </c>
      <c r="AT163" s="33"/>
      <c r="AX163" s="10"/>
      <c r="AY163" s="10" t="s">
        <v>320</v>
      </c>
      <c r="BA163" s="33" t="s">
        <v>282</v>
      </c>
      <c r="BP163" s="33" t="s">
        <v>282</v>
      </c>
      <c r="BQ163" s="33"/>
      <c r="BR163" s="33" t="s">
        <v>282</v>
      </c>
      <c r="BS163" s="33"/>
      <c r="BT163" s="33" t="s">
        <v>282</v>
      </c>
      <c r="BU163" s="33"/>
      <c r="BV163" s="33"/>
      <c r="BW163" s="33"/>
      <c r="BX163" s="108" t="s">
        <v>282</v>
      </c>
      <c r="BY163" s="33"/>
      <c r="BZ163" s="33"/>
      <c r="CA163" s="33" t="s">
        <v>282</v>
      </c>
      <c r="CC163" s="33" t="s">
        <v>282</v>
      </c>
      <c r="CD163" s="33"/>
      <c r="CE163" s="33" t="s">
        <v>282</v>
      </c>
      <c r="CF163" s="33"/>
      <c r="CG163" s="108"/>
      <c r="CH163" s="33"/>
      <c r="CI163" s="306"/>
      <c r="CL163" s="33"/>
      <c r="CM163" s="33"/>
      <c r="CN163" s="33"/>
      <c r="CO163" s="33"/>
      <c r="CT163" s="110" t="s">
        <v>282</v>
      </c>
      <c r="CU163" s="33"/>
      <c r="CV163" s="33"/>
      <c r="CW163" s="33"/>
      <c r="CX163" s="10"/>
      <c r="DA163" s="38"/>
      <c r="DC163" s="40" t="s">
        <v>282</v>
      </c>
      <c r="DO163" s="139"/>
      <c r="DP163" s="15"/>
      <c r="DT163" s="33"/>
      <c r="DW163" s="33" t="s">
        <v>282</v>
      </c>
      <c r="DX163" s="33"/>
      <c r="EJ163" s="33" t="s">
        <v>320</v>
      </c>
      <c r="EK163" s="33" t="s">
        <v>320</v>
      </c>
      <c r="EZ163" s="31" t="s">
        <v>282</v>
      </c>
      <c r="FJ163" s="33" t="s">
        <v>320</v>
      </c>
      <c r="FK163" s="33" t="s">
        <v>320</v>
      </c>
      <c r="FP163" s="33"/>
      <c r="FR163" s="33"/>
      <c r="FZ163" s="33" t="s">
        <v>320</v>
      </c>
    </row>
    <row r="164" spans="1:182" s="1" customFormat="1" ht="12.75" customHeight="1" thickBot="1" x14ac:dyDescent="0.3">
      <c r="A164" s="725"/>
      <c r="B164" s="727"/>
      <c r="C164" s="40" t="s">
        <v>788</v>
      </c>
      <c r="E164" s="33"/>
      <c r="F164" s="33"/>
      <c r="G164" s="33"/>
      <c r="H164" s="33"/>
      <c r="I164" s="33"/>
      <c r="J164" s="33"/>
      <c r="K164" s="38" t="s">
        <v>320</v>
      </c>
      <c r="L164" s="38"/>
      <c r="M164" s="33"/>
      <c r="P164" s="33"/>
      <c r="Q164" s="38"/>
      <c r="R164" s="33"/>
      <c r="S164" s="33" t="s">
        <v>320</v>
      </c>
      <c r="T164" s="33"/>
      <c r="U164" s="33"/>
      <c r="V164" s="33"/>
      <c r="W164" s="33"/>
      <c r="X164" s="33" t="s">
        <v>320</v>
      </c>
      <c r="AB164" s="33"/>
      <c r="AD164" s="38" t="s">
        <v>320</v>
      </c>
      <c r="AH164" s="1" t="s">
        <v>282</v>
      </c>
      <c r="AL164" s="10" t="s">
        <v>320</v>
      </c>
      <c r="AN164" s="10"/>
      <c r="AS164" s="33"/>
      <c r="AT164" s="33" t="s">
        <v>282</v>
      </c>
      <c r="AX164" s="10"/>
      <c r="AY164" s="10" t="s">
        <v>320</v>
      </c>
      <c r="BA164" s="33" t="s">
        <v>282</v>
      </c>
      <c r="BP164" s="33" t="s">
        <v>282</v>
      </c>
      <c r="BQ164" s="33"/>
      <c r="BR164" s="33" t="s">
        <v>282</v>
      </c>
      <c r="BS164" s="33"/>
      <c r="BT164" s="33" t="s">
        <v>282</v>
      </c>
      <c r="BU164" s="33"/>
      <c r="BV164" s="33"/>
      <c r="BW164" s="33"/>
      <c r="BX164" s="108" t="s">
        <v>282</v>
      </c>
      <c r="BY164" s="33"/>
      <c r="BZ164" s="33"/>
      <c r="CA164" s="33" t="s">
        <v>282</v>
      </c>
      <c r="CC164" s="33" t="s">
        <v>282</v>
      </c>
      <c r="CD164" s="33"/>
      <c r="CE164" s="33" t="s">
        <v>282</v>
      </c>
      <c r="CF164" s="33"/>
      <c r="CG164" s="108"/>
      <c r="CH164" s="33"/>
      <c r="CI164" s="306"/>
      <c r="CL164" s="33"/>
      <c r="CM164" s="33"/>
      <c r="CN164" s="33"/>
      <c r="CO164" s="33"/>
      <c r="CT164" s="110" t="s">
        <v>282</v>
      </c>
      <c r="CU164" s="33"/>
      <c r="CV164" s="33"/>
      <c r="CW164" s="33"/>
      <c r="CX164" s="10"/>
      <c r="DA164" s="38"/>
      <c r="DC164" s="40" t="s">
        <v>282</v>
      </c>
      <c r="DO164" s="139"/>
      <c r="DP164" s="15"/>
      <c r="DT164" s="33"/>
      <c r="DW164" s="33" t="s">
        <v>282</v>
      </c>
      <c r="DX164" s="33"/>
      <c r="EJ164" s="33" t="s">
        <v>320</v>
      </c>
      <c r="EK164" s="33" t="s">
        <v>320</v>
      </c>
      <c r="EZ164" s="31" t="s">
        <v>282</v>
      </c>
      <c r="FJ164" s="33" t="s">
        <v>320</v>
      </c>
      <c r="FK164" s="33" t="s">
        <v>320</v>
      </c>
      <c r="FP164" s="33"/>
      <c r="FR164" s="33"/>
      <c r="FZ164" s="33" t="s">
        <v>320</v>
      </c>
    </row>
    <row r="165" spans="1:182" s="1" customFormat="1" ht="12.75" customHeight="1" thickBot="1" x14ac:dyDescent="0.3">
      <c r="A165" s="725"/>
      <c r="B165" s="727"/>
      <c r="C165" s="40" t="s">
        <v>1533</v>
      </c>
      <c r="E165" s="33"/>
      <c r="F165" s="33"/>
      <c r="G165" s="33"/>
      <c r="H165" s="33"/>
      <c r="I165" s="33"/>
      <c r="J165" s="33"/>
      <c r="K165" s="38" t="s">
        <v>320</v>
      </c>
      <c r="L165" s="38"/>
      <c r="M165" s="33"/>
      <c r="P165" s="33"/>
      <c r="Q165" s="38"/>
      <c r="R165" s="33"/>
      <c r="S165" s="33" t="s">
        <v>320</v>
      </c>
      <c r="T165" s="33"/>
      <c r="U165" s="33"/>
      <c r="V165" s="33"/>
      <c r="W165" s="33"/>
      <c r="X165" s="33" t="s">
        <v>320</v>
      </c>
      <c r="AB165" s="33"/>
      <c r="AD165" s="38" t="s">
        <v>320</v>
      </c>
      <c r="AH165" s="1" t="s">
        <v>282</v>
      </c>
      <c r="AL165" s="10" t="s">
        <v>320</v>
      </c>
      <c r="AN165" s="10"/>
      <c r="AS165" s="33" t="s">
        <v>282</v>
      </c>
      <c r="AT165" s="33"/>
      <c r="AX165" s="10"/>
      <c r="AY165" s="10" t="s">
        <v>320</v>
      </c>
      <c r="BA165" s="33" t="s">
        <v>282</v>
      </c>
      <c r="BP165" s="33" t="s">
        <v>282</v>
      </c>
      <c r="BQ165" s="33"/>
      <c r="BR165" s="33" t="s">
        <v>282</v>
      </c>
      <c r="BS165" s="33"/>
      <c r="BT165" s="33" t="s">
        <v>282</v>
      </c>
      <c r="BU165" s="33"/>
      <c r="BV165" s="33"/>
      <c r="BW165" s="33"/>
      <c r="BX165" s="108" t="s">
        <v>282</v>
      </c>
      <c r="BY165" s="33"/>
      <c r="BZ165" s="33"/>
      <c r="CA165" s="33" t="s">
        <v>282</v>
      </c>
      <c r="CC165" s="33" t="s">
        <v>282</v>
      </c>
      <c r="CD165" s="33"/>
      <c r="CE165" s="33" t="s">
        <v>282</v>
      </c>
      <c r="CF165" s="33"/>
      <c r="CG165" s="108"/>
      <c r="CH165" s="33"/>
      <c r="CI165" s="306"/>
      <c r="CL165" s="33"/>
      <c r="CM165" s="33"/>
      <c r="CN165" s="33"/>
      <c r="CO165" s="33"/>
      <c r="CT165" s="110" t="s">
        <v>282</v>
      </c>
      <c r="CU165" s="33"/>
      <c r="CV165" s="33"/>
      <c r="CW165" s="33"/>
      <c r="CX165" s="10"/>
      <c r="DA165" s="38"/>
      <c r="DC165" s="40" t="s">
        <v>282</v>
      </c>
      <c r="DO165" s="139"/>
      <c r="DP165" s="15"/>
      <c r="DT165" s="33"/>
      <c r="DW165" s="33" t="s">
        <v>282</v>
      </c>
      <c r="DX165" s="33"/>
      <c r="EJ165" s="33" t="s">
        <v>320</v>
      </c>
      <c r="EK165" s="33" t="s">
        <v>320</v>
      </c>
      <c r="EZ165" s="31" t="s">
        <v>282</v>
      </c>
      <c r="FJ165" s="33" t="s">
        <v>320</v>
      </c>
      <c r="FK165" s="33" t="s">
        <v>320</v>
      </c>
      <c r="FP165" s="33"/>
      <c r="FR165" s="33"/>
      <c r="FZ165" s="33" t="s">
        <v>320</v>
      </c>
    </row>
    <row r="166" spans="1:182" s="1" customFormat="1" ht="12.75" customHeight="1" thickBot="1" x14ac:dyDescent="0.3">
      <c r="A166" s="725"/>
      <c r="B166" s="727"/>
      <c r="C166" s="40" t="s">
        <v>789</v>
      </c>
      <c r="E166" s="33"/>
      <c r="F166" s="33"/>
      <c r="G166" s="33"/>
      <c r="H166" s="33"/>
      <c r="I166" s="33"/>
      <c r="J166" s="33"/>
      <c r="K166" s="38" t="s">
        <v>320</v>
      </c>
      <c r="L166" s="38"/>
      <c r="M166" s="33"/>
      <c r="P166" s="33"/>
      <c r="Q166" s="38"/>
      <c r="R166" s="33"/>
      <c r="S166" s="33" t="s">
        <v>320</v>
      </c>
      <c r="T166" s="33"/>
      <c r="U166" s="33"/>
      <c r="V166" s="33"/>
      <c r="W166" s="33"/>
      <c r="X166" s="33" t="s">
        <v>320</v>
      </c>
      <c r="AB166" s="33"/>
      <c r="AD166" s="38" t="s">
        <v>320</v>
      </c>
      <c r="AH166" s="1" t="s">
        <v>282</v>
      </c>
      <c r="AL166" s="10" t="s">
        <v>320</v>
      </c>
      <c r="AN166" s="10"/>
      <c r="AS166" s="33"/>
      <c r="AT166" s="33" t="s">
        <v>282</v>
      </c>
      <c r="AX166" s="10"/>
      <c r="AY166" s="10" t="s">
        <v>320</v>
      </c>
      <c r="BA166" s="33" t="s">
        <v>282</v>
      </c>
      <c r="BP166" s="33" t="s">
        <v>282</v>
      </c>
      <c r="BQ166" s="33"/>
      <c r="BR166" s="33" t="s">
        <v>282</v>
      </c>
      <c r="BS166" s="33"/>
      <c r="BT166" s="33" t="s">
        <v>282</v>
      </c>
      <c r="BU166" s="33"/>
      <c r="BV166" s="33"/>
      <c r="BW166" s="33"/>
      <c r="BX166" s="108" t="s">
        <v>282</v>
      </c>
      <c r="BY166" s="33"/>
      <c r="BZ166" s="33"/>
      <c r="CA166" s="33" t="s">
        <v>282</v>
      </c>
      <c r="CC166" s="33" t="s">
        <v>282</v>
      </c>
      <c r="CD166" s="33"/>
      <c r="CE166" s="33" t="s">
        <v>282</v>
      </c>
      <c r="CF166" s="33"/>
      <c r="CG166" s="108"/>
      <c r="CH166" s="33"/>
      <c r="CI166" s="306"/>
      <c r="CL166" s="33"/>
      <c r="CM166" s="33"/>
      <c r="CN166" s="33"/>
      <c r="CO166" s="33"/>
      <c r="CT166" s="110" t="s">
        <v>282</v>
      </c>
      <c r="CU166" s="33"/>
      <c r="CV166" s="33"/>
      <c r="CW166" s="33"/>
      <c r="CX166" s="10"/>
      <c r="DA166" s="38"/>
      <c r="DC166" s="40" t="s">
        <v>282</v>
      </c>
      <c r="DO166" s="139"/>
      <c r="DP166" s="15"/>
      <c r="DT166" s="33"/>
      <c r="DW166" s="33" t="s">
        <v>282</v>
      </c>
      <c r="DX166" s="33"/>
      <c r="EJ166" s="33" t="s">
        <v>320</v>
      </c>
      <c r="EK166" s="33" t="s">
        <v>320</v>
      </c>
      <c r="EZ166" s="31" t="s">
        <v>282</v>
      </c>
      <c r="FJ166" s="33" t="s">
        <v>320</v>
      </c>
      <c r="FK166" s="33" t="s">
        <v>320</v>
      </c>
      <c r="FP166" s="33"/>
      <c r="FR166" s="33"/>
      <c r="FZ166" s="33" t="s">
        <v>320</v>
      </c>
    </row>
    <row r="167" spans="1:182" s="1" customFormat="1" ht="12.5" customHeight="1" thickBot="1" x14ac:dyDescent="0.3">
      <c r="A167" s="725"/>
      <c r="B167" s="727"/>
      <c r="C167" s="40" t="s">
        <v>790</v>
      </c>
      <c r="E167" s="33"/>
      <c r="F167" s="33"/>
      <c r="G167" s="33"/>
      <c r="H167" s="33"/>
      <c r="I167" s="33"/>
      <c r="J167" s="33"/>
      <c r="K167" s="38" t="s">
        <v>320</v>
      </c>
      <c r="L167" s="38"/>
      <c r="M167" s="33"/>
      <c r="P167" s="33"/>
      <c r="Q167" s="38"/>
      <c r="R167" s="33"/>
      <c r="S167" s="33" t="s">
        <v>320</v>
      </c>
      <c r="T167" s="33"/>
      <c r="U167" s="33"/>
      <c r="V167" s="33"/>
      <c r="W167" s="33"/>
      <c r="X167" s="33" t="s">
        <v>320</v>
      </c>
      <c r="AB167" s="33"/>
      <c r="AD167" s="38" t="s">
        <v>320</v>
      </c>
      <c r="AH167" s="1" t="s">
        <v>282</v>
      </c>
      <c r="AL167" s="10" t="s">
        <v>320</v>
      </c>
      <c r="AN167" s="10"/>
      <c r="AS167" s="33"/>
      <c r="AT167" s="33" t="s">
        <v>282</v>
      </c>
      <c r="AX167" s="10"/>
      <c r="AY167" s="10" t="s">
        <v>320</v>
      </c>
      <c r="BA167" s="33" t="s">
        <v>282</v>
      </c>
      <c r="BP167" s="33" t="s">
        <v>282</v>
      </c>
      <c r="BQ167" s="33"/>
      <c r="BR167" s="33" t="s">
        <v>282</v>
      </c>
      <c r="BS167" s="33"/>
      <c r="BT167" s="33" t="s">
        <v>282</v>
      </c>
      <c r="BU167" s="33"/>
      <c r="BV167" s="33"/>
      <c r="BW167" s="33"/>
      <c r="BX167" s="108" t="s">
        <v>282</v>
      </c>
      <c r="BY167" s="33"/>
      <c r="BZ167" s="33"/>
      <c r="CA167" s="33" t="s">
        <v>282</v>
      </c>
      <c r="CC167" s="33" t="s">
        <v>282</v>
      </c>
      <c r="CD167" s="33"/>
      <c r="CE167" s="33" t="s">
        <v>282</v>
      </c>
      <c r="CF167" s="33"/>
      <c r="CG167" s="108"/>
      <c r="CH167" s="33"/>
      <c r="CI167" s="306"/>
      <c r="CL167" s="33"/>
      <c r="CM167" s="33"/>
      <c r="CN167" s="33"/>
      <c r="CO167" s="33"/>
      <c r="CT167" s="110" t="s">
        <v>282</v>
      </c>
      <c r="CU167" s="33"/>
      <c r="CV167" s="33"/>
      <c r="CW167" s="33"/>
      <c r="CX167" s="10"/>
      <c r="DA167" s="38"/>
      <c r="DC167" s="40" t="s">
        <v>282</v>
      </c>
      <c r="DO167" s="139"/>
      <c r="DP167" s="15"/>
      <c r="DT167" s="33"/>
      <c r="DW167" s="33" t="s">
        <v>282</v>
      </c>
      <c r="DX167" s="33"/>
      <c r="EJ167" s="33" t="s">
        <v>320</v>
      </c>
      <c r="EK167" s="33" t="s">
        <v>320</v>
      </c>
      <c r="EZ167" s="31" t="s">
        <v>282</v>
      </c>
      <c r="FJ167" s="33" t="s">
        <v>320</v>
      </c>
      <c r="FK167" s="33" t="s">
        <v>320</v>
      </c>
      <c r="FP167" s="33"/>
      <c r="FR167" s="33"/>
      <c r="FZ167" s="33" t="s">
        <v>320</v>
      </c>
    </row>
    <row r="168" spans="1:182" s="1" customFormat="1" ht="12.75" customHeight="1" thickBot="1" x14ac:dyDescent="0.3">
      <c r="A168" s="725"/>
      <c r="B168" s="727"/>
      <c r="C168" s="40" t="s">
        <v>791</v>
      </c>
      <c r="E168" s="33"/>
      <c r="F168" s="33"/>
      <c r="G168" s="33"/>
      <c r="H168" s="33"/>
      <c r="I168" s="33"/>
      <c r="J168" s="33"/>
      <c r="K168" s="38" t="s">
        <v>320</v>
      </c>
      <c r="L168" s="38"/>
      <c r="M168" s="33"/>
      <c r="P168" s="33"/>
      <c r="Q168" s="38"/>
      <c r="R168" s="33"/>
      <c r="S168" s="33" t="s">
        <v>320</v>
      </c>
      <c r="T168" s="33"/>
      <c r="U168" s="33"/>
      <c r="V168" s="33"/>
      <c r="W168" s="33"/>
      <c r="X168" s="33" t="s">
        <v>320</v>
      </c>
      <c r="AB168" s="33"/>
      <c r="AD168" s="38" t="s">
        <v>320</v>
      </c>
      <c r="AH168" s="1" t="s">
        <v>282</v>
      </c>
      <c r="AL168" s="10" t="s">
        <v>320</v>
      </c>
      <c r="AN168" s="10"/>
      <c r="AS168" s="33"/>
      <c r="AT168" s="33" t="s">
        <v>282</v>
      </c>
      <c r="AX168" s="10"/>
      <c r="AY168" s="10" t="s">
        <v>320</v>
      </c>
      <c r="BA168" s="33" t="s">
        <v>282</v>
      </c>
      <c r="BP168" s="33" t="s">
        <v>282</v>
      </c>
      <c r="BQ168" s="33"/>
      <c r="BR168" s="33" t="s">
        <v>282</v>
      </c>
      <c r="BS168" s="33"/>
      <c r="BT168" s="33" t="s">
        <v>282</v>
      </c>
      <c r="BU168" s="33"/>
      <c r="BV168" s="33"/>
      <c r="BW168" s="33"/>
      <c r="BX168" s="108" t="s">
        <v>282</v>
      </c>
      <c r="BY168" s="33"/>
      <c r="BZ168" s="33"/>
      <c r="CA168" s="33" t="s">
        <v>282</v>
      </c>
      <c r="CC168" s="33" t="s">
        <v>282</v>
      </c>
      <c r="CD168" s="33"/>
      <c r="CE168" s="33" t="s">
        <v>282</v>
      </c>
      <c r="CF168" s="33"/>
      <c r="CG168" s="108"/>
      <c r="CH168" s="33"/>
      <c r="CI168" s="306"/>
      <c r="CL168" s="33"/>
      <c r="CM168" s="33"/>
      <c r="CN168" s="33"/>
      <c r="CO168" s="33"/>
      <c r="CT168" s="110" t="s">
        <v>331</v>
      </c>
      <c r="CU168" s="33"/>
      <c r="CV168" s="33"/>
      <c r="CW168" s="33"/>
      <c r="CX168" s="10"/>
      <c r="DA168" s="38"/>
      <c r="DC168" s="40" t="s">
        <v>282</v>
      </c>
      <c r="DO168" s="139"/>
      <c r="DP168" s="15"/>
      <c r="DT168" s="33"/>
      <c r="DW168" s="33" t="s">
        <v>282</v>
      </c>
      <c r="DX168" s="33"/>
      <c r="EJ168" s="33" t="s">
        <v>320</v>
      </c>
      <c r="EK168" s="33" t="s">
        <v>320</v>
      </c>
      <c r="EZ168" s="31" t="s">
        <v>282</v>
      </c>
      <c r="FJ168" s="33"/>
      <c r="FK168" s="33" t="s">
        <v>320</v>
      </c>
      <c r="FP168" s="33"/>
      <c r="FR168" s="33"/>
      <c r="FZ168" s="40"/>
    </row>
    <row r="169" spans="1:182" s="1" customFormat="1" ht="12.75" customHeight="1" thickBot="1" x14ac:dyDescent="0.3">
      <c r="A169" s="725"/>
      <c r="B169" s="727"/>
      <c r="C169" s="40" t="s">
        <v>792</v>
      </c>
      <c r="E169" s="33"/>
      <c r="F169" s="33"/>
      <c r="G169" s="33"/>
      <c r="H169" s="33"/>
      <c r="I169" s="33"/>
      <c r="J169" s="33"/>
      <c r="K169" s="38" t="s">
        <v>320</v>
      </c>
      <c r="L169" s="38"/>
      <c r="M169" s="33"/>
      <c r="P169" s="33"/>
      <c r="Q169" s="38"/>
      <c r="R169" s="33"/>
      <c r="S169" s="33" t="s">
        <v>320</v>
      </c>
      <c r="T169" s="33"/>
      <c r="U169" s="33"/>
      <c r="V169" s="33"/>
      <c r="W169" s="33"/>
      <c r="X169" s="33" t="s">
        <v>320</v>
      </c>
      <c r="AB169" s="33"/>
      <c r="AD169" s="38" t="s">
        <v>320</v>
      </c>
      <c r="AH169" s="1" t="s">
        <v>282</v>
      </c>
      <c r="AL169" s="10" t="s">
        <v>320</v>
      </c>
      <c r="AN169" s="10"/>
      <c r="AS169" s="33"/>
      <c r="AT169" s="33" t="s">
        <v>282</v>
      </c>
      <c r="AX169" s="10"/>
      <c r="AY169" s="10" t="s">
        <v>320</v>
      </c>
      <c r="BA169" s="33" t="s">
        <v>282</v>
      </c>
      <c r="BP169" s="33" t="s">
        <v>1091</v>
      </c>
      <c r="BQ169" s="33"/>
      <c r="BR169" s="33" t="s">
        <v>282</v>
      </c>
      <c r="BS169" s="33"/>
      <c r="BT169" s="33" t="s">
        <v>282</v>
      </c>
      <c r="BU169" s="33"/>
      <c r="BV169" s="33"/>
      <c r="BW169" s="33"/>
      <c r="BX169" s="108" t="s">
        <v>282</v>
      </c>
      <c r="BY169" s="33"/>
      <c r="BZ169" s="33"/>
      <c r="CA169" s="33" t="s">
        <v>282</v>
      </c>
      <c r="CC169" s="33" t="s">
        <v>282</v>
      </c>
      <c r="CD169" s="33"/>
      <c r="CE169" s="33" t="s">
        <v>282</v>
      </c>
      <c r="CF169" s="33"/>
      <c r="CG169" s="108"/>
      <c r="CH169" s="33"/>
      <c r="CI169" s="306"/>
      <c r="CL169" s="33"/>
      <c r="CM169" s="33"/>
      <c r="CN169" s="33"/>
      <c r="CO169" s="33"/>
      <c r="CT169" s="110" t="s">
        <v>282</v>
      </c>
      <c r="CU169" s="33"/>
      <c r="CV169" s="33"/>
      <c r="CW169" s="33"/>
      <c r="CX169" s="10"/>
      <c r="DA169" s="38"/>
      <c r="DC169" s="40" t="s">
        <v>282</v>
      </c>
      <c r="DO169" s="139"/>
      <c r="DP169" s="15"/>
      <c r="DT169" s="33"/>
      <c r="DW169" s="33" t="s">
        <v>282</v>
      </c>
      <c r="DX169" s="33"/>
      <c r="EJ169" s="33" t="s">
        <v>320</v>
      </c>
      <c r="EK169" s="33" t="s">
        <v>320</v>
      </c>
      <c r="EZ169" s="31" t="s">
        <v>282</v>
      </c>
      <c r="FJ169" s="33" t="s">
        <v>320</v>
      </c>
      <c r="FK169" s="33" t="s">
        <v>320</v>
      </c>
      <c r="FP169" s="33"/>
      <c r="FR169" s="33"/>
      <c r="FZ169" s="33" t="s">
        <v>320</v>
      </c>
    </row>
    <row r="170" spans="1:182" s="1" customFormat="1" ht="12.75" customHeight="1" thickBot="1" x14ac:dyDescent="0.3">
      <c r="A170" s="725"/>
      <c r="B170" s="727"/>
      <c r="C170" s="40" t="s">
        <v>793</v>
      </c>
      <c r="E170" s="33"/>
      <c r="F170" s="33"/>
      <c r="G170" s="33"/>
      <c r="H170" s="33"/>
      <c r="I170" s="33"/>
      <c r="J170" s="33"/>
      <c r="K170" s="38" t="s">
        <v>320</v>
      </c>
      <c r="L170" s="38"/>
      <c r="M170" s="33"/>
      <c r="P170" s="33"/>
      <c r="Q170" s="38"/>
      <c r="R170" s="33"/>
      <c r="S170" s="33" t="s">
        <v>320</v>
      </c>
      <c r="T170" s="33"/>
      <c r="U170" s="33"/>
      <c r="V170" s="33"/>
      <c r="W170" s="33"/>
      <c r="X170" s="33" t="s">
        <v>320</v>
      </c>
      <c r="AB170" s="33"/>
      <c r="AD170" s="38" t="s">
        <v>320</v>
      </c>
      <c r="AH170" s="1" t="s">
        <v>282</v>
      </c>
      <c r="AL170" s="10" t="s">
        <v>320</v>
      </c>
      <c r="AN170" s="10"/>
      <c r="AS170" s="33" t="s">
        <v>282</v>
      </c>
      <c r="AT170" s="33"/>
      <c r="AX170" s="10"/>
      <c r="AY170" s="10" t="s">
        <v>320</v>
      </c>
      <c r="BA170" s="33" t="s">
        <v>282</v>
      </c>
      <c r="BP170" s="33" t="s">
        <v>282</v>
      </c>
      <c r="BQ170" s="33"/>
      <c r="BR170" s="33" t="s">
        <v>282</v>
      </c>
      <c r="BS170" s="33"/>
      <c r="BT170" s="33" t="s">
        <v>282</v>
      </c>
      <c r="BU170" s="33"/>
      <c r="BV170" s="33"/>
      <c r="BW170" s="33"/>
      <c r="BX170" s="108" t="s">
        <v>282</v>
      </c>
      <c r="BY170" s="33"/>
      <c r="BZ170" s="33"/>
      <c r="CA170" s="33" t="s">
        <v>282</v>
      </c>
      <c r="CC170" s="33" t="s">
        <v>282</v>
      </c>
      <c r="CD170" s="33"/>
      <c r="CE170" s="33" t="s">
        <v>282</v>
      </c>
      <c r="CF170" s="33"/>
      <c r="CG170" s="108"/>
      <c r="CH170" s="33"/>
      <c r="CI170" s="306"/>
      <c r="CL170" s="33"/>
      <c r="CM170" s="33"/>
      <c r="CN170" s="33"/>
      <c r="CO170" s="33"/>
      <c r="CT170" s="110" t="s">
        <v>282</v>
      </c>
      <c r="CU170" s="33"/>
      <c r="CV170" s="33"/>
      <c r="CW170" s="33"/>
      <c r="CX170" s="10"/>
      <c r="DA170" s="38"/>
      <c r="DC170" s="40" t="s">
        <v>282</v>
      </c>
      <c r="DO170" s="139"/>
      <c r="DP170" s="15"/>
      <c r="DT170" s="33"/>
      <c r="DW170" s="33" t="s">
        <v>282</v>
      </c>
      <c r="DX170" s="33"/>
      <c r="EJ170" s="33" t="s">
        <v>320</v>
      </c>
      <c r="EK170" s="33" t="s">
        <v>320</v>
      </c>
      <c r="EZ170" s="31" t="s">
        <v>282</v>
      </c>
      <c r="FJ170" s="33" t="s">
        <v>320</v>
      </c>
      <c r="FK170" s="33" t="s">
        <v>320</v>
      </c>
      <c r="FP170" s="33"/>
      <c r="FR170" s="33"/>
      <c r="FZ170" s="33" t="s">
        <v>320</v>
      </c>
    </row>
    <row r="171" spans="1:182" s="1" customFormat="1" ht="12.75" customHeight="1" thickBot="1" x14ac:dyDescent="0.3">
      <c r="A171" s="725"/>
      <c r="B171" s="727"/>
      <c r="C171" s="40" t="s">
        <v>794</v>
      </c>
      <c r="E171" s="33"/>
      <c r="F171" s="33"/>
      <c r="G171" s="33"/>
      <c r="H171" s="33"/>
      <c r="I171" s="33"/>
      <c r="J171" s="33"/>
      <c r="K171" s="38" t="s">
        <v>320</v>
      </c>
      <c r="L171" s="38"/>
      <c r="M171" s="33"/>
      <c r="P171" s="33"/>
      <c r="Q171" s="38"/>
      <c r="R171" s="33"/>
      <c r="S171" s="33" t="s">
        <v>320</v>
      </c>
      <c r="T171" s="33"/>
      <c r="U171" s="33"/>
      <c r="V171" s="33"/>
      <c r="W171" s="33"/>
      <c r="X171" s="33" t="s">
        <v>320</v>
      </c>
      <c r="AB171" s="33"/>
      <c r="AD171" s="38" t="s">
        <v>320</v>
      </c>
      <c r="AH171" s="1" t="s">
        <v>282</v>
      </c>
      <c r="AL171" s="10" t="s">
        <v>320</v>
      </c>
      <c r="AN171" s="10"/>
      <c r="AS171" s="33"/>
      <c r="AT171" s="33" t="s">
        <v>282</v>
      </c>
      <c r="AX171" s="10"/>
      <c r="AY171" s="10" t="s">
        <v>320</v>
      </c>
      <c r="BA171" s="33" t="s">
        <v>282</v>
      </c>
      <c r="BP171" s="33" t="s">
        <v>282</v>
      </c>
      <c r="BQ171" s="33"/>
      <c r="BR171" s="33" t="s">
        <v>282</v>
      </c>
      <c r="BS171" s="33"/>
      <c r="BT171" s="10" t="s">
        <v>1198</v>
      </c>
      <c r="BU171" s="33"/>
      <c r="BV171" s="33"/>
      <c r="BW171" s="33"/>
      <c r="BX171" s="108" t="s">
        <v>282</v>
      </c>
      <c r="BY171" s="33"/>
      <c r="BZ171" s="33"/>
      <c r="CA171" s="33" t="s">
        <v>282</v>
      </c>
      <c r="CC171" s="33" t="s">
        <v>282</v>
      </c>
      <c r="CD171" s="33"/>
      <c r="CE171" s="33" t="s">
        <v>282</v>
      </c>
      <c r="CF171" s="33"/>
      <c r="CG171" s="108"/>
      <c r="CH171" s="33"/>
      <c r="CI171" s="306"/>
      <c r="CL171" s="33"/>
      <c r="CM171" s="33"/>
      <c r="CN171" s="33"/>
      <c r="CO171" s="33"/>
      <c r="CT171" s="110" t="s">
        <v>282</v>
      </c>
      <c r="CU171" s="33"/>
      <c r="CV171" s="33"/>
      <c r="CW171" s="33"/>
      <c r="CX171" s="10"/>
      <c r="DA171" s="38"/>
      <c r="DC171" s="40" t="s">
        <v>282</v>
      </c>
      <c r="DO171" s="139"/>
      <c r="DP171" s="15"/>
      <c r="DT171" s="33"/>
      <c r="DW171" s="33" t="s">
        <v>282</v>
      </c>
      <c r="DX171" s="33"/>
      <c r="EJ171" s="33" t="s">
        <v>320</v>
      </c>
      <c r="EK171" s="33" t="s">
        <v>320</v>
      </c>
      <c r="EZ171" s="31" t="s">
        <v>282</v>
      </c>
      <c r="FJ171" s="33" t="s">
        <v>320</v>
      </c>
      <c r="FK171" s="33" t="s">
        <v>320</v>
      </c>
      <c r="FP171" s="33"/>
      <c r="FR171" s="33"/>
      <c r="FZ171" s="33" t="s">
        <v>320</v>
      </c>
    </row>
    <row r="172" spans="1:182" s="1" customFormat="1" ht="12.75" customHeight="1" thickBot="1" x14ac:dyDescent="0.3">
      <c r="A172" s="725"/>
      <c r="B172" s="727"/>
      <c r="C172" s="40" t="s">
        <v>795</v>
      </c>
      <c r="E172" s="33"/>
      <c r="F172" s="33"/>
      <c r="G172" s="33"/>
      <c r="H172" s="33"/>
      <c r="I172" s="33"/>
      <c r="J172" s="33"/>
      <c r="K172" s="38" t="s">
        <v>320</v>
      </c>
      <c r="L172" s="38"/>
      <c r="M172" s="33"/>
      <c r="P172" s="33"/>
      <c r="Q172" s="38"/>
      <c r="R172" s="33"/>
      <c r="S172" s="33" t="s">
        <v>320</v>
      </c>
      <c r="T172" s="33"/>
      <c r="U172" s="33"/>
      <c r="V172" s="33"/>
      <c r="W172" s="33"/>
      <c r="X172" s="33" t="s">
        <v>320</v>
      </c>
      <c r="AB172" s="33"/>
      <c r="AD172" s="38" t="s">
        <v>320</v>
      </c>
      <c r="AH172" s="1" t="s">
        <v>282</v>
      </c>
      <c r="AL172" s="10" t="s">
        <v>320</v>
      </c>
      <c r="AN172" s="10"/>
      <c r="AS172" s="33" t="s">
        <v>282</v>
      </c>
      <c r="AT172" s="33"/>
      <c r="AX172" s="10"/>
      <c r="AY172" s="10" t="s">
        <v>320</v>
      </c>
      <c r="BA172" s="33" t="s">
        <v>282</v>
      </c>
      <c r="BP172" s="33" t="s">
        <v>282</v>
      </c>
      <c r="BQ172" s="33"/>
      <c r="BR172" s="33" t="s">
        <v>282</v>
      </c>
      <c r="BS172" s="33"/>
      <c r="BT172" s="33" t="s">
        <v>282</v>
      </c>
      <c r="BU172" s="33"/>
      <c r="BV172" s="33"/>
      <c r="BW172" s="33"/>
      <c r="BX172" s="108" t="s">
        <v>282</v>
      </c>
      <c r="BY172" s="33"/>
      <c r="BZ172" s="33"/>
      <c r="CA172" s="33" t="s">
        <v>282</v>
      </c>
      <c r="CC172" s="33" t="s">
        <v>282</v>
      </c>
      <c r="CD172" s="33"/>
      <c r="CE172" s="33" t="s">
        <v>282</v>
      </c>
      <c r="CF172" s="33"/>
      <c r="CG172" s="108"/>
      <c r="CH172" s="33"/>
      <c r="CI172" s="306"/>
      <c r="CL172" s="33"/>
      <c r="CM172" s="33"/>
      <c r="CN172" s="33"/>
      <c r="CO172" s="33"/>
      <c r="CT172" s="110" t="s">
        <v>282</v>
      </c>
      <c r="CU172" s="33"/>
      <c r="CV172" s="33"/>
      <c r="CW172" s="33"/>
      <c r="CX172" s="10"/>
      <c r="DA172" s="38"/>
      <c r="DC172" s="40" t="s">
        <v>282</v>
      </c>
      <c r="DO172" s="139"/>
      <c r="DP172" s="15"/>
      <c r="DT172" s="33"/>
      <c r="DW172" s="33" t="s">
        <v>282</v>
      </c>
      <c r="DX172" s="33"/>
      <c r="EJ172" s="33" t="s">
        <v>320</v>
      </c>
      <c r="EK172" s="33" t="s">
        <v>320</v>
      </c>
      <c r="EZ172" s="31" t="s">
        <v>282</v>
      </c>
      <c r="FJ172" s="33" t="s">
        <v>320</v>
      </c>
      <c r="FK172" s="33" t="s">
        <v>320</v>
      </c>
      <c r="FP172" s="33"/>
      <c r="FR172" s="33"/>
      <c r="FZ172" s="33" t="s">
        <v>320</v>
      </c>
    </row>
    <row r="173" spans="1:182" s="1" customFormat="1" ht="12.75" customHeight="1" thickBot="1" x14ac:dyDescent="0.3">
      <c r="A173" s="725"/>
      <c r="B173" s="727"/>
      <c r="C173" s="40" t="s">
        <v>796</v>
      </c>
      <c r="E173" s="33"/>
      <c r="F173" s="33"/>
      <c r="G173" s="33"/>
      <c r="H173" s="33"/>
      <c r="I173" s="33"/>
      <c r="J173" s="33"/>
      <c r="K173" s="38" t="s">
        <v>320</v>
      </c>
      <c r="L173" s="38"/>
      <c r="M173" s="33"/>
      <c r="P173" s="33"/>
      <c r="Q173" s="38"/>
      <c r="R173" s="33"/>
      <c r="S173" s="33" t="s">
        <v>320</v>
      </c>
      <c r="T173" s="33"/>
      <c r="U173" s="33"/>
      <c r="V173" s="33"/>
      <c r="W173" s="33"/>
      <c r="X173" s="33" t="s">
        <v>320</v>
      </c>
      <c r="AB173" s="33"/>
      <c r="AD173" s="38" t="s">
        <v>320</v>
      </c>
      <c r="AH173" s="1" t="s">
        <v>282</v>
      </c>
      <c r="AL173" s="10" t="s">
        <v>320</v>
      </c>
      <c r="AN173" s="10"/>
      <c r="AS173" s="33"/>
      <c r="AT173" s="33" t="s">
        <v>282</v>
      </c>
      <c r="AX173" s="10"/>
      <c r="AY173" s="10" t="s">
        <v>320</v>
      </c>
      <c r="BA173" s="33" t="s">
        <v>282</v>
      </c>
      <c r="BP173" s="33" t="s">
        <v>282</v>
      </c>
      <c r="BQ173" s="33"/>
      <c r="BR173" s="33" t="s">
        <v>282</v>
      </c>
      <c r="BS173" s="33"/>
      <c r="BT173" s="33" t="s">
        <v>282</v>
      </c>
      <c r="BU173" s="33"/>
      <c r="BV173" s="33"/>
      <c r="BW173" s="33"/>
      <c r="BX173" s="108" t="s">
        <v>282</v>
      </c>
      <c r="BY173" s="33"/>
      <c r="BZ173" s="33"/>
      <c r="CA173" s="33" t="s">
        <v>282</v>
      </c>
      <c r="CC173" s="33" t="s">
        <v>282</v>
      </c>
      <c r="CD173" s="33"/>
      <c r="CE173" s="33" t="s">
        <v>282</v>
      </c>
      <c r="CF173" s="33"/>
      <c r="CG173" s="108"/>
      <c r="CH173" s="33"/>
      <c r="CI173" s="306"/>
      <c r="CL173" s="33"/>
      <c r="CM173" s="33"/>
      <c r="CN173" s="33"/>
      <c r="CO173" s="33"/>
      <c r="CT173" s="110" t="s">
        <v>282</v>
      </c>
      <c r="CU173" s="33"/>
      <c r="CV173" s="33"/>
      <c r="CW173" s="33"/>
      <c r="CX173" s="10"/>
      <c r="DA173" s="38"/>
      <c r="DC173" s="40" t="s">
        <v>282</v>
      </c>
      <c r="DO173" s="139"/>
      <c r="DP173" s="15"/>
      <c r="DT173" s="33"/>
      <c r="DW173" s="33" t="s">
        <v>282</v>
      </c>
      <c r="DX173" s="33"/>
      <c r="EJ173" s="33" t="s">
        <v>320</v>
      </c>
      <c r="EK173" s="33" t="s">
        <v>320</v>
      </c>
      <c r="EZ173" s="31" t="s">
        <v>282</v>
      </c>
      <c r="FJ173" s="33" t="s">
        <v>320</v>
      </c>
      <c r="FK173" s="33" t="s">
        <v>320</v>
      </c>
      <c r="FP173" s="33"/>
      <c r="FR173" s="33"/>
      <c r="FZ173" s="33" t="s">
        <v>320</v>
      </c>
    </row>
    <row r="174" spans="1:182" s="1" customFormat="1" ht="12.75" customHeight="1" thickBot="1" x14ac:dyDescent="0.3">
      <c r="A174" s="725"/>
      <c r="B174" s="727"/>
      <c r="C174" s="40" t="s">
        <v>797</v>
      </c>
      <c r="E174" s="33"/>
      <c r="F174" s="33"/>
      <c r="G174" s="33"/>
      <c r="H174" s="33"/>
      <c r="I174" s="33"/>
      <c r="J174" s="33"/>
      <c r="K174" s="38" t="s">
        <v>320</v>
      </c>
      <c r="L174" s="38"/>
      <c r="M174" s="33"/>
      <c r="P174" s="33"/>
      <c r="Q174" s="38"/>
      <c r="R174" s="33"/>
      <c r="S174" s="33" t="s">
        <v>320</v>
      </c>
      <c r="T174" s="33"/>
      <c r="U174" s="33"/>
      <c r="V174" s="33"/>
      <c r="W174" s="33"/>
      <c r="X174" s="33" t="s">
        <v>320</v>
      </c>
      <c r="AB174" s="33"/>
      <c r="AD174" s="38" t="s">
        <v>320</v>
      </c>
      <c r="AH174" s="1" t="s">
        <v>282</v>
      </c>
      <c r="AL174" s="10" t="s">
        <v>320</v>
      </c>
      <c r="AN174" s="10"/>
      <c r="AS174" s="33"/>
      <c r="AT174" s="33" t="s">
        <v>282</v>
      </c>
      <c r="AX174" s="10"/>
      <c r="AY174" s="10" t="s">
        <v>320</v>
      </c>
      <c r="BA174" s="33" t="s">
        <v>282</v>
      </c>
      <c r="BP174" s="33" t="s">
        <v>282</v>
      </c>
      <c r="BQ174" s="33"/>
      <c r="BR174" s="33" t="s">
        <v>282</v>
      </c>
      <c r="BS174" s="33"/>
      <c r="BT174" s="33" t="s">
        <v>282</v>
      </c>
      <c r="BU174" s="33"/>
      <c r="BV174" s="33"/>
      <c r="BW174" s="33"/>
      <c r="BX174" s="108" t="s">
        <v>282</v>
      </c>
      <c r="BY174" s="33"/>
      <c r="BZ174" s="33"/>
      <c r="CA174" s="33" t="s">
        <v>282</v>
      </c>
      <c r="CC174" s="33" t="s">
        <v>282</v>
      </c>
      <c r="CD174" s="33"/>
      <c r="CE174" s="33" t="s">
        <v>282</v>
      </c>
      <c r="CF174" s="33"/>
      <c r="CG174" s="108"/>
      <c r="CH174" s="33"/>
      <c r="CI174" s="306"/>
      <c r="CL174" s="33"/>
      <c r="CM174" s="33"/>
      <c r="CN174" s="33"/>
      <c r="CO174" s="33"/>
      <c r="CT174" s="110" t="s">
        <v>282</v>
      </c>
      <c r="CU174" s="33"/>
      <c r="CV174" s="33"/>
      <c r="CW174" s="33"/>
      <c r="CX174" s="10"/>
      <c r="DA174" s="38"/>
      <c r="DC174" s="40" t="s">
        <v>282</v>
      </c>
      <c r="DO174" s="139"/>
      <c r="DP174" s="15"/>
      <c r="DT174" s="33"/>
      <c r="DW174" s="33" t="s">
        <v>282</v>
      </c>
      <c r="DX174" s="33"/>
      <c r="EJ174" s="33" t="s">
        <v>320</v>
      </c>
      <c r="EK174" s="33" t="s">
        <v>320</v>
      </c>
      <c r="EZ174" s="31" t="s">
        <v>282</v>
      </c>
      <c r="FJ174" s="33" t="s">
        <v>320</v>
      </c>
      <c r="FK174" s="33" t="s">
        <v>320</v>
      </c>
      <c r="FP174" s="33"/>
      <c r="FR174" s="33"/>
      <c r="FZ174" s="33" t="s">
        <v>320</v>
      </c>
    </row>
    <row r="175" spans="1:182" s="1" customFormat="1" ht="12.75" customHeight="1" thickBot="1" x14ac:dyDescent="0.3">
      <c r="A175" s="725"/>
      <c r="B175" s="727"/>
      <c r="C175" s="40" t="s">
        <v>798</v>
      </c>
      <c r="E175" s="33"/>
      <c r="F175" s="33"/>
      <c r="G175" s="33"/>
      <c r="H175" s="33"/>
      <c r="I175" s="33"/>
      <c r="J175" s="33"/>
      <c r="K175" s="38" t="s">
        <v>320</v>
      </c>
      <c r="L175" s="38"/>
      <c r="M175" s="33"/>
      <c r="P175" s="33"/>
      <c r="Q175" s="38"/>
      <c r="R175" s="33"/>
      <c r="S175" s="33" t="s">
        <v>320</v>
      </c>
      <c r="T175" s="33"/>
      <c r="U175" s="33"/>
      <c r="V175" s="33"/>
      <c r="W175" s="33"/>
      <c r="X175" s="33" t="s">
        <v>320</v>
      </c>
      <c r="AB175" s="33"/>
      <c r="AD175" s="38" t="s">
        <v>320</v>
      </c>
      <c r="AH175" s="1" t="s">
        <v>282</v>
      </c>
      <c r="AL175" s="10" t="s">
        <v>320</v>
      </c>
      <c r="AN175" s="10"/>
      <c r="AS175" s="33"/>
      <c r="AT175" s="33" t="s">
        <v>282</v>
      </c>
      <c r="AX175" s="10"/>
      <c r="AY175" s="10" t="s">
        <v>320</v>
      </c>
      <c r="BA175" s="33" t="s">
        <v>282</v>
      </c>
      <c r="BP175" s="33" t="s">
        <v>282</v>
      </c>
      <c r="BQ175" s="33"/>
      <c r="BR175" s="33" t="s">
        <v>282</v>
      </c>
      <c r="BS175" s="33"/>
      <c r="BT175" s="33" t="s">
        <v>282</v>
      </c>
      <c r="BU175" s="33"/>
      <c r="BV175" s="33"/>
      <c r="BW175" s="33"/>
      <c r="BX175" s="108" t="s">
        <v>282</v>
      </c>
      <c r="BY175" s="33"/>
      <c r="BZ175" s="33"/>
      <c r="CA175" s="33" t="s">
        <v>282</v>
      </c>
      <c r="CC175" s="33" t="s">
        <v>282</v>
      </c>
      <c r="CD175" s="33"/>
      <c r="CE175" s="33" t="s">
        <v>282</v>
      </c>
      <c r="CF175" s="33"/>
      <c r="CG175" s="108"/>
      <c r="CH175" s="33"/>
      <c r="CI175" s="306"/>
      <c r="CL175" s="33"/>
      <c r="CM175" s="33"/>
      <c r="CN175" s="33"/>
      <c r="CO175" s="33"/>
      <c r="CT175" s="110" t="s">
        <v>282</v>
      </c>
      <c r="CU175" s="33"/>
      <c r="CV175" s="33"/>
      <c r="CW175" s="33"/>
      <c r="CX175" s="10"/>
      <c r="DA175" s="38"/>
      <c r="DC175" s="40" t="s">
        <v>282</v>
      </c>
      <c r="DO175" s="139"/>
      <c r="DP175" s="15"/>
      <c r="DT175" s="33"/>
      <c r="DW175" s="33" t="s">
        <v>282</v>
      </c>
      <c r="DX175" s="33"/>
      <c r="EJ175" s="33" t="s">
        <v>320</v>
      </c>
      <c r="EK175" s="33" t="s">
        <v>320</v>
      </c>
      <c r="EZ175" s="31" t="s">
        <v>282</v>
      </c>
      <c r="FJ175" s="33" t="s">
        <v>320</v>
      </c>
      <c r="FK175" s="33" t="s">
        <v>320</v>
      </c>
      <c r="FP175" s="33"/>
      <c r="FR175" s="33"/>
      <c r="FZ175" s="33" t="s">
        <v>320</v>
      </c>
    </row>
    <row r="176" spans="1:182" s="1" customFormat="1" ht="12.75" customHeight="1" thickBot="1" x14ac:dyDescent="0.3">
      <c r="A176" s="725"/>
      <c r="B176" s="727"/>
      <c r="C176" s="40" t="s">
        <v>708</v>
      </c>
      <c r="E176" s="33"/>
      <c r="F176" s="33"/>
      <c r="G176" s="33"/>
      <c r="H176" s="33"/>
      <c r="I176" s="33"/>
      <c r="J176" s="33"/>
      <c r="K176" s="38"/>
      <c r="L176" s="38"/>
      <c r="M176" s="33"/>
      <c r="P176" s="33"/>
      <c r="Q176" s="38"/>
      <c r="R176" s="33"/>
      <c r="S176" s="33"/>
      <c r="T176" s="33"/>
      <c r="U176" s="33"/>
      <c r="V176" s="33"/>
      <c r="W176" s="33"/>
      <c r="AB176" s="33"/>
      <c r="AD176" s="38" t="s">
        <v>320</v>
      </c>
      <c r="AH176" s="1" t="s">
        <v>282</v>
      </c>
      <c r="AL176" s="10" t="s">
        <v>320</v>
      </c>
      <c r="AN176" s="10"/>
      <c r="AS176" s="33"/>
      <c r="AT176" s="33"/>
      <c r="AX176" s="10"/>
      <c r="AY176" s="10" t="s">
        <v>320</v>
      </c>
      <c r="BA176" s="33" t="s">
        <v>282</v>
      </c>
      <c r="BP176" s="33" t="s">
        <v>282</v>
      </c>
      <c r="BQ176" s="33"/>
      <c r="BR176" s="33" t="s">
        <v>282</v>
      </c>
      <c r="BS176" s="33"/>
      <c r="BT176" s="33" t="s">
        <v>282</v>
      </c>
      <c r="BU176" s="33"/>
      <c r="BV176" s="33"/>
      <c r="BW176" s="33"/>
      <c r="BX176" s="108" t="s">
        <v>282</v>
      </c>
      <c r="BY176" s="33"/>
      <c r="BZ176" s="33"/>
      <c r="CA176" s="33" t="s">
        <v>282</v>
      </c>
      <c r="CC176" s="33" t="s">
        <v>282</v>
      </c>
      <c r="CD176" s="33"/>
      <c r="CE176" s="33" t="s">
        <v>282</v>
      </c>
      <c r="CF176" s="33"/>
      <c r="CG176" s="108"/>
      <c r="CH176" s="33"/>
      <c r="CI176" s="306"/>
      <c r="CL176" s="33"/>
      <c r="CM176" s="33"/>
      <c r="CN176" s="33"/>
      <c r="CO176" s="33"/>
      <c r="CT176" s="110" t="s">
        <v>282</v>
      </c>
      <c r="CU176" s="33"/>
      <c r="CV176" s="33"/>
      <c r="CW176" s="33"/>
      <c r="CX176" s="10"/>
      <c r="DA176" s="38"/>
      <c r="DC176" s="40" t="s">
        <v>282</v>
      </c>
      <c r="DO176" s="139"/>
      <c r="DP176" s="15"/>
      <c r="DT176" s="33"/>
      <c r="DW176" s="33" t="s">
        <v>282</v>
      </c>
      <c r="DX176" s="33"/>
      <c r="EJ176" s="33" t="s">
        <v>320</v>
      </c>
      <c r="EK176" s="33" t="s">
        <v>320</v>
      </c>
      <c r="EZ176" s="31" t="s">
        <v>282</v>
      </c>
      <c r="FJ176" s="33" t="s">
        <v>320</v>
      </c>
      <c r="FK176" s="33" t="s">
        <v>320</v>
      </c>
      <c r="FP176" s="33"/>
      <c r="FR176" s="33"/>
      <c r="FZ176" s="33" t="s">
        <v>320</v>
      </c>
    </row>
    <row r="177" spans="1:182" s="1" customFormat="1" ht="12.75" customHeight="1" thickBot="1" x14ac:dyDescent="0.3">
      <c r="A177" s="725"/>
      <c r="B177" s="727"/>
      <c r="C177" s="40" t="s">
        <v>695</v>
      </c>
      <c r="E177" s="33"/>
      <c r="F177" s="33"/>
      <c r="G177" s="33"/>
      <c r="H177" s="33"/>
      <c r="I177" s="33"/>
      <c r="J177" s="33"/>
      <c r="K177" s="38"/>
      <c r="L177" s="38"/>
      <c r="M177" s="33"/>
      <c r="P177" s="33"/>
      <c r="Q177" s="38"/>
      <c r="R177" s="33"/>
      <c r="S177" s="33"/>
      <c r="T177" s="33"/>
      <c r="U177" s="33"/>
      <c r="V177" s="33"/>
      <c r="W177" s="33"/>
      <c r="AB177" s="33"/>
      <c r="AD177" s="38"/>
      <c r="AL177" s="10"/>
      <c r="AN177" s="10"/>
      <c r="AS177" s="33"/>
      <c r="AT177" s="33"/>
      <c r="AX177" s="10"/>
      <c r="AY177" s="10" t="s">
        <v>320</v>
      </c>
      <c r="BA177" s="33" t="s">
        <v>282</v>
      </c>
      <c r="BP177" s="33" t="s">
        <v>282</v>
      </c>
      <c r="BQ177" s="33"/>
      <c r="BR177" s="33" t="s">
        <v>282</v>
      </c>
      <c r="BS177" s="33"/>
      <c r="BT177" s="33" t="s">
        <v>282</v>
      </c>
      <c r="BU177" s="33"/>
      <c r="BV177" s="33"/>
      <c r="BW177" s="33"/>
      <c r="BX177" s="108" t="s">
        <v>282</v>
      </c>
      <c r="BY177" s="33"/>
      <c r="BZ177" s="33"/>
      <c r="CA177" s="33" t="s">
        <v>282</v>
      </c>
      <c r="CC177" s="33" t="s">
        <v>282</v>
      </c>
      <c r="CD177" s="33"/>
      <c r="CE177" s="33" t="s">
        <v>282</v>
      </c>
      <c r="CF177" s="33"/>
      <c r="CG177" s="108"/>
      <c r="CH177" s="33"/>
      <c r="CI177" s="306"/>
      <c r="CL177" s="33"/>
      <c r="CM177" s="33"/>
      <c r="CN177" s="33"/>
      <c r="CO177" s="33"/>
      <c r="CT177" s="110" t="s">
        <v>282</v>
      </c>
      <c r="CU177" s="33"/>
      <c r="CV177" s="33"/>
      <c r="CW177" s="33"/>
      <c r="CX177" s="10"/>
      <c r="DA177" s="38"/>
      <c r="DC177" s="40" t="s">
        <v>282</v>
      </c>
      <c r="DO177" s="139"/>
      <c r="DP177" s="15"/>
      <c r="DT177" s="33"/>
      <c r="DW177" s="33" t="s">
        <v>282</v>
      </c>
      <c r="DX177" s="33"/>
      <c r="EJ177" s="33" t="s">
        <v>320</v>
      </c>
      <c r="EK177" s="33" t="s">
        <v>320</v>
      </c>
      <c r="EZ177" s="31" t="s">
        <v>282</v>
      </c>
      <c r="FJ177" s="33" t="s">
        <v>320</v>
      </c>
      <c r="FK177" s="33" t="s">
        <v>320</v>
      </c>
      <c r="FP177" s="33"/>
      <c r="FR177" s="33"/>
      <c r="FZ177" s="33" t="s">
        <v>320</v>
      </c>
    </row>
    <row r="178" spans="1:182" s="1" customFormat="1" ht="12.75" customHeight="1" thickBot="1" x14ac:dyDescent="0.3">
      <c r="A178" s="725"/>
      <c r="B178" s="727"/>
      <c r="C178" s="40" t="s">
        <v>1542</v>
      </c>
      <c r="E178" s="33"/>
      <c r="F178" s="33"/>
      <c r="G178" s="33"/>
      <c r="H178" s="33"/>
      <c r="I178" s="33"/>
      <c r="J178" s="33"/>
      <c r="K178" s="38"/>
      <c r="L178" s="38"/>
      <c r="M178" s="33"/>
      <c r="P178" s="33"/>
      <c r="Q178" s="38"/>
      <c r="R178" s="33"/>
      <c r="S178" s="33"/>
      <c r="T178" s="33"/>
      <c r="U178" s="33"/>
      <c r="V178" s="33"/>
      <c r="W178" s="33"/>
      <c r="AB178" s="33"/>
      <c r="AD178" s="38"/>
      <c r="AL178" s="10"/>
      <c r="AN178" s="10"/>
      <c r="AS178" s="33"/>
      <c r="AT178" s="33"/>
      <c r="AX178" s="10"/>
      <c r="AY178" s="10" t="s">
        <v>320</v>
      </c>
      <c r="BA178" s="33" t="s">
        <v>282</v>
      </c>
      <c r="BP178" s="33" t="s">
        <v>282</v>
      </c>
      <c r="BQ178" s="33"/>
      <c r="BR178" s="33" t="s">
        <v>282</v>
      </c>
      <c r="BS178" s="33"/>
      <c r="BT178" s="33" t="s">
        <v>282</v>
      </c>
      <c r="BU178" s="33"/>
      <c r="BV178" s="33"/>
      <c r="BW178" s="33"/>
      <c r="BX178" s="108" t="s">
        <v>282</v>
      </c>
      <c r="BY178" s="33"/>
      <c r="BZ178" s="33"/>
      <c r="CA178" s="33" t="s">
        <v>282</v>
      </c>
      <c r="CC178" s="33" t="s">
        <v>282</v>
      </c>
      <c r="CD178" s="33"/>
      <c r="CE178" s="33" t="s">
        <v>282</v>
      </c>
      <c r="CF178" s="33"/>
      <c r="CG178" s="108"/>
      <c r="CH178" s="33"/>
      <c r="CI178" s="306"/>
      <c r="CL178" s="33"/>
      <c r="CM178" s="33"/>
      <c r="CN178" s="33"/>
      <c r="CO178" s="33"/>
      <c r="CT178" s="110" t="s">
        <v>282</v>
      </c>
      <c r="CU178" s="33"/>
      <c r="CV178" s="33"/>
      <c r="CW178" s="33"/>
      <c r="CX178" s="10"/>
      <c r="DA178" s="38"/>
      <c r="DC178" s="40" t="s">
        <v>282</v>
      </c>
      <c r="DO178" s="139"/>
      <c r="DP178" s="15"/>
      <c r="DT178" s="33"/>
      <c r="DW178" s="33" t="s">
        <v>282</v>
      </c>
      <c r="DX178" s="33"/>
      <c r="EJ178" s="33" t="s">
        <v>320</v>
      </c>
      <c r="EK178" s="33" t="s">
        <v>320</v>
      </c>
      <c r="EZ178" s="31" t="s">
        <v>282</v>
      </c>
      <c r="FJ178" s="33" t="s">
        <v>320</v>
      </c>
      <c r="FK178" s="33" t="s">
        <v>320</v>
      </c>
      <c r="FP178" s="33"/>
      <c r="FR178" s="33"/>
      <c r="FZ178" s="40"/>
    </row>
    <row r="179" spans="1:182" s="1" customFormat="1" ht="12.75" customHeight="1" thickBot="1" x14ac:dyDescent="0.3">
      <c r="A179" s="725"/>
      <c r="B179" s="727"/>
      <c r="C179" s="40" t="s">
        <v>1543</v>
      </c>
      <c r="E179" s="33"/>
      <c r="F179" s="33"/>
      <c r="G179" s="33"/>
      <c r="H179" s="33"/>
      <c r="I179" s="33"/>
      <c r="J179" s="33"/>
      <c r="K179" s="38"/>
      <c r="L179" s="38"/>
      <c r="M179" s="33"/>
      <c r="P179" s="33"/>
      <c r="Q179" s="38"/>
      <c r="R179" s="33"/>
      <c r="S179" s="33"/>
      <c r="T179" s="33"/>
      <c r="U179" s="33"/>
      <c r="V179" s="33"/>
      <c r="W179" s="33"/>
      <c r="AB179" s="33"/>
      <c r="AD179" s="38"/>
      <c r="AL179" s="10"/>
      <c r="AN179" s="10"/>
      <c r="AS179" s="33"/>
      <c r="AT179" s="33"/>
      <c r="AX179" s="10"/>
      <c r="AY179" s="10" t="s">
        <v>320</v>
      </c>
      <c r="BA179" s="33" t="s">
        <v>282</v>
      </c>
      <c r="BP179" s="33" t="s">
        <v>282</v>
      </c>
      <c r="BQ179" s="33"/>
      <c r="BR179" s="33" t="s">
        <v>282</v>
      </c>
      <c r="BS179" s="33"/>
      <c r="BT179" s="33" t="s">
        <v>282</v>
      </c>
      <c r="BU179" s="33"/>
      <c r="BV179" s="33"/>
      <c r="BW179" s="33"/>
      <c r="BX179" s="108" t="s">
        <v>282</v>
      </c>
      <c r="BY179" s="33"/>
      <c r="BZ179" s="33"/>
      <c r="CA179" s="33" t="s">
        <v>282</v>
      </c>
      <c r="CC179" s="33" t="s">
        <v>282</v>
      </c>
      <c r="CD179" s="33"/>
      <c r="CE179" s="33" t="s">
        <v>282</v>
      </c>
      <c r="CF179" s="33"/>
      <c r="CG179" s="108"/>
      <c r="CH179" s="33" t="s">
        <v>282</v>
      </c>
      <c r="CI179" s="306"/>
      <c r="CL179" s="33"/>
      <c r="CM179" s="33"/>
      <c r="CN179" s="33"/>
      <c r="CO179" s="33"/>
      <c r="CT179" s="110" t="s">
        <v>282</v>
      </c>
      <c r="CU179" s="33"/>
      <c r="CV179" s="33"/>
      <c r="CW179" s="33"/>
      <c r="CX179" s="10"/>
      <c r="DA179" s="38"/>
      <c r="DC179" s="40" t="s">
        <v>282</v>
      </c>
      <c r="DO179" s="139"/>
      <c r="DP179" s="15"/>
      <c r="DT179" s="33"/>
      <c r="DW179" s="33" t="s">
        <v>282</v>
      </c>
      <c r="DX179" s="33"/>
      <c r="EJ179" s="33" t="s">
        <v>320</v>
      </c>
      <c r="EK179" s="33" t="s">
        <v>320</v>
      </c>
      <c r="EZ179" s="31" t="s">
        <v>282</v>
      </c>
      <c r="FJ179" s="33" t="s">
        <v>320</v>
      </c>
      <c r="FK179" s="33" t="s">
        <v>320</v>
      </c>
      <c r="FP179" s="33"/>
      <c r="FR179" s="33"/>
      <c r="FZ179" s="33" t="s">
        <v>320</v>
      </c>
    </row>
    <row r="180" spans="1:182" s="21" customFormat="1" ht="13.5" customHeight="1" thickBot="1" x14ac:dyDescent="0.3">
      <c r="A180" s="726"/>
      <c r="B180" s="728"/>
      <c r="C180" s="389" t="s">
        <v>1544</v>
      </c>
      <c r="E180" s="34"/>
      <c r="F180" s="34"/>
      <c r="G180" s="34"/>
      <c r="H180" s="34"/>
      <c r="I180" s="34"/>
      <c r="J180" s="34"/>
      <c r="K180" s="48"/>
      <c r="L180" s="48"/>
      <c r="M180" s="34"/>
      <c r="P180" s="34"/>
      <c r="Q180" s="48"/>
      <c r="R180" s="34"/>
      <c r="S180" s="34"/>
      <c r="T180" s="34"/>
      <c r="U180" s="34"/>
      <c r="V180" s="34"/>
      <c r="W180" s="34"/>
      <c r="AB180" s="34"/>
      <c r="AD180" s="48" t="s">
        <v>320</v>
      </c>
      <c r="AH180" s="21" t="s">
        <v>282</v>
      </c>
      <c r="AL180" s="24" t="s">
        <v>320</v>
      </c>
      <c r="AN180" s="24"/>
      <c r="AT180" s="34"/>
      <c r="AX180" s="24"/>
      <c r="AY180" s="24" t="s">
        <v>320</v>
      </c>
      <c r="BA180" s="34" t="s">
        <v>282</v>
      </c>
      <c r="BP180" s="34" t="s">
        <v>282</v>
      </c>
      <c r="BQ180" s="34"/>
      <c r="BR180" s="34" t="s">
        <v>282</v>
      </c>
      <c r="BS180" s="34"/>
      <c r="BT180" s="34" t="s">
        <v>282</v>
      </c>
      <c r="BU180" s="34"/>
      <c r="BV180" s="34"/>
      <c r="BW180" s="34"/>
      <c r="BX180" s="173" t="s">
        <v>282</v>
      </c>
      <c r="BY180" s="34"/>
      <c r="BZ180" s="34"/>
      <c r="CA180" s="34" t="s">
        <v>282</v>
      </c>
      <c r="CC180" s="34" t="s">
        <v>282</v>
      </c>
      <c r="CD180" s="34"/>
      <c r="CE180" s="34" t="s">
        <v>282</v>
      </c>
      <c r="CF180" s="34"/>
      <c r="CG180" s="173"/>
      <c r="CH180" s="34" t="s">
        <v>282</v>
      </c>
      <c r="CI180" s="309"/>
      <c r="CL180" s="34"/>
      <c r="CM180" s="34"/>
      <c r="CN180" s="34"/>
      <c r="CO180" s="34"/>
      <c r="CT180" s="110" t="s">
        <v>282</v>
      </c>
      <c r="CU180" s="34"/>
      <c r="CV180" s="34"/>
      <c r="CW180" s="34"/>
      <c r="CX180" s="24"/>
      <c r="DA180" s="48"/>
      <c r="DC180" s="21" t="s">
        <v>282</v>
      </c>
      <c r="DO180" s="140"/>
      <c r="DP180" s="167"/>
      <c r="DT180" s="34"/>
      <c r="DW180" s="34" t="s">
        <v>282</v>
      </c>
      <c r="DX180" s="34"/>
      <c r="EJ180" s="34" t="s">
        <v>320</v>
      </c>
      <c r="EK180" s="34" t="s">
        <v>320</v>
      </c>
      <c r="EZ180" s="31" t="s">
        <v>282</v>
      </c>
      <c r="FJ180" s="34" t="s">
        <v>320</v>
      </c>
      <c r="FK180" s="34" t="s">
        <v>320</v>
      </c>
      <c r="FP180" s="34"/>
      <c r="FR180" s="34"/>
      <c r="FZ180" s="34" t="s">
        <v>320</v>
      </c>
    </row>
    <row r="181" spans="1:182" s="132" customFormat="1" ht="12.75" customHeight="1" x14ac:dyDescent="0.25">
      <c r="A181" s="737" t="s">
        <v>319</v>
      </c>
      <c r="B181" s="751" t="s">
        <v>1023</v>
      </c>
      <c r="C181" s="374" t="s">
        <v>799</v>
      </c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193" t="s">
        <v>320</v>
      </c>
      <c r="P181" s="35"/>
      <c r="Q181" s="35"/>
      <c r="R181" s="35"/>
      <c r="S181" s="35"/>
      <c r="T181" s="35"/>
      <c r="U181" s="35"/>
      <c r="V181" s="35"/>
      <c r="W181" s="35" t="s">
        <v>320</v>
      </c>
      <c r="AA181" s="35" t="s">
        <v>320</v>
      </c>
      <c r="AB181" s="35"/>
      <c r="AD181" s="35"/>
      <c r="AF181" s="35" t="s">
        <v>320</v>
      </c>
      <c r="AI181" s="128" t="s">
        <v>320</v>
      </c>
      <c r="AN181" s="128"/>
      <c r="AU181" s="35" t="s">
        <v>282</v>
      </c>
      <c r="AV181" s="35"/>
      <c r="AX181" s="128" t="s">
        <v>320</v>
      </c>
      <c r="AY181" s="128"/>
      <c r="AZ181" s="110" t="s">
        <v>282</v>
      </c>
      <c r="BE181" s="35" t="s">
        <v>282</v>
      </c>
      <c r="BP181" s="35"/>
      <c r="BQ181" s="35" t="s">
        <v>282</v>
      </c>
      <c r="BS181" s="35"/>
      <c r="BT181" s="35"/>
      <c r="BU181" s="35"/>
      <c r="BV181" s="35"/>
      <c r="BW181" s="35"/>
      <c r="BX181" s="35"/>
      <c r="BY181" s="35"/>
      <c r="BZ181" s="35"/>
      <c r="CA181" s="278" t="s">
        <v>282</v>
      </c>
      <c r="CC181" s="35"/>
      <c r="CD181" s="35"/>
      <c r="CE181" s="35"/>
      <c r="CF181" s="311"/>
      <c r="CG181" s="310"/>
      <c r="CH181" s="35"/>
      <c r="CI181" s="35" t="s">
        <v>282</v>
      </c>
      <c r="CL181" s="35" t="s">
        <v>282</v>
      </c>
      <c r="CM181" s="35" t="s">
        <v>282</v>
      </c>
      <c r="CN181" s="35"/>
      <c r="CO181" s="35"/>
      <c r="CU181" s="110" t="s">
        <v>1637</v>
      </c>
      <c r="CV181" s="35"/>
      <c r="CW181" s="35"/>
      <c r="CX181" s="193" t="s">
        <v>282</v>
      </c>
      <c r="DA181" s="110"/>
      <c r="DD181" s="132" t="s">
        <v>282</v>
      </c>
      <c r="DJ181" s="132" t="s">
        <v>282</v>
      </c>
      <c r="DN181" s="35" t="s">
        <v>282</v>
      </c>
      <c r="DO181" s="35" t="s">
        <v>282</v>
      </c>
      <c r="DT181" s="35"/>
      <c r="DX181" s="35"/>
      <c r="EZ181" s="20"/>
      <c r="FP181" s="35"/>
      <c r="FR181" s="35"/>
    </row>
    <row r="182" spans="1:182" s="132" customFormat="1" ht="12.75" customHeight="1" x14ac:dyDescent="0.25">
      <c r="A182" s="738"/>
      <c r="B182" s="752"/>
      <c r="C182" s="196" t="s">
        <v>1025</v>
      </c>
      <c r="D182" s="1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41"/>
      <c r="P182" s="33"/>
      <c r="Q182" s="33"/>
      <c r="R182" s="33"/>
      <c r="S182" s="33"/>
      <c r="T182" s="33"/>
      <c r="U182" s="33"/>
      <c r="V182" s="33"/>
      <c r="W182" s="33"/>
      <c r="X182" s="1"/>
      <c r="Y182" s="1"/>
      <c r="Z182" s="1"/>
      <c r="AA182" s="33"/>
      <c r="AB182" s="33"/>
      <c r="AC182" s="1"/>
      <c r="AD182" s="33"/>
      <c r="AE182" s="1"/>
      <c r="AF182" s="33"/>
      <c r="AG182" s="1"/>
      <c r="AH182" s="1"/>
      <c r="AI182" s="10"/>
      <c r="AJ182" s="1"/>
      <c r="AK182" s="1"/>
      <c r="AL182" s="1"/>
      <c r="AM182" s="1"/>
      <c r="AN182" s="10"/>
      <c r="AO182" s="1"/>
      <c r="AP182" s="1"/>
      <c r="AQ182" s="1"/>
      <c r="AR182" s="1"/>
      <c r="AS182" s="1"/>
      <c r="AT182" s="1"/>
      <c r="AU182" s="33"/>
      <c r="AV182" s="33"/>
      <c r="AW182" s="1"/>
      <c r="AX182" s="10"/>
      <c r="AY182" s="10"/>
      <c r="AZ182" s="38"/>
      <c r="BA182" s="1"/>
      <c r="BB182" s="1"/>
      <c r="BC182" s="1"/>
      <c r="BD182" s="1"/>
      <c r="BE182" s="33" t="s">
        <v>282</v>
      </c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33"/>
      <c r="BQ182" s="33" t="s">
        <v>282</v>
      </c>
      <c r="BR182" s="1"/>
      <c r="BS182" s="33"/>
      <c r="BT182" s="33"/>
      <c r="BU182" s="33"/>
      <c r="BV182" s="33"/>
      <c r="BW182" s="33"/>
      <c r="BX182" s="33"/>
      <c r="BY182" s="33"/>
      <c r="BZ182" s="33"/>
      <c r="CA182" s="278" t="s">
        <v>282</v>
      </c>
      <c r="CC182" s="35"/>
      <c r="CD182" s="35"/>
      <c r="CE182" s="35"/>
      <c r="CF182" s="311"/>
      <c r="CG182" s="310"/>
      <c r="CH182" s="35"/>
      <c r="CI182" s="35" t="s">
        <v>282</v>
      </c>
      <c r="CL182" s="33" t="s">
        <v>1623</v>
      </c>
      <c r="CM182" s="35" t="s">
        <v>1626</v>
      </c>
      <c r="CN182" s="35"/>
      <c r="CO182" s="35"/>
      <c r="CU182" s="110" t="s">
        <v>1629</v>
      </c>
      <c r="CV182" s="35"/>
      <c r="CW182" s="35"/>
      <c r="CX182" s="193" t="s">
        <v>1629</v>
      </c>
      <c r="DA182" s="110"/>
      <c r="DI182" s="132" t="s">
        <v>282</v>
      </c>
      <c r="DJ182" s="132" t="s">
        <v>282</v>
      </c>
      <c r="DN182" s="35" t="s">
        <v>1737</v>
      </c>
      <c r="DO182" s="35" t="s">
        <v>1737</v>
      </c>
      <c r="DT182" s="35"/>
      <c r="DX182" s="35"/>
      <c r="FP182" s="35"/>
      <c r="FR182" s="35"/>
    </row>
    <row r="183" spans="1:182" s="132" customFormat="1" ht="12.75" customHeight="1" x14ac:dyDescent="0.25">
      <c r="A183" s="738"/>
      <c r="B183" s="752"/>
      <c r="C183" s="196" t="s">
        <v>1026</v>
      </c>
      <c r="D183" s="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41"/>
      <c r="P183" s="33"/>
      <c r="Q183" s="33"/>
      <c r="R183" s="33"/>
      <c r="S183" s="33"/>
      <c r="T183" s="33"/>
      <c r="U183" s="33"/>
      <c r="V183" s="33"/>
      <c r="W183" s="33"/>
      <c r="X183" s="1"/>
      <c r="Y183" s="1"/>
      <c r="Z183" s="1"/>
      <c r="AA183" s="33"/>
      <c r="AB183" s="33"/>
      <c r="AC183" s="1"/>
      <c r="AD183" s="33"/>
      <c r="AE183" s="1"/>
      <c r="AF183" s="33"/>
      <c r="AG183" s="1"/>
      <c r="AH183" s="1"/>
      <c r="AI183" s="10"/>
      <c r="AJ183" s="1"/>
      <c r="AK183" s="1"/>
      <c r="AL183" s="1"/>
      <c r="AM183" s="1"/>
      <c r="AN183" s="10"/>
      <c r="AO183" s="1"/>
      <c r="AP183" s="1"/>
      <c r="AQ183" s="1"/>
      <c r="AR183" s="1"/>
      <c r="AS183" s="1"/>
      <c r="AT183" s="1"/>
      <c r="AU183" s="33"/>
      <c r="AV183" s="33"/>
      <c r="AW183" s="1"/>
      <c r="AX183" s="10"/>
      <c r="AY183" s="10"/>
      <c r="AZ183" s="38"/>
      <c r="BA183" s="1"/>
      <c r="BB183" s="1"/>
      <c r="BC183" s="1"/>
      <c r="BD183" s="1"/>
      <c r="BE183" s="33" t="s">
        <v>282</v>
      </c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33"/>
      <c r="BQ183" s="33" t="s">
        <v>282</v>
      </c>
      <c r="BR183" s="1"/>
      <c r="BS183" s="33"/>
      <c r="BT183" s="33"/>
      <c r="BU183" s="33"/>
      <c r="BV183" s="33"/>
      <c r="BW183" s="33"/>
      <c r="BX183" s="33"/>
      <c r="BY183" s="33"/>
      <c r="BZ183" s="33"/>
      <c r="CA183" s="137"/>
      <c r="CC183" s="35"/>
      <c r="CD183" s="35"/>
      <c r="CE183" s="35"/>
      <c r="CF183" s="311"/>
      <c r="CG183" s="310"/>
      <c r="CH183" s="35"/>
      <c r="CI183" s="35" t="s">
        <v>282</v>
      </c>
      <c r="CL183" s="33" t="s">
        <v>1624</v>
      </c>
      <c r="CM183" s="35" t="s">
        <v>282</v>
      </c>
      <c r="CN183" s="35"/>
      <c r="CO183" s="35"/>
      <c r="CU183" s="110" t="s">
        <v>282</v>
      </c>
      <c r="CV183" s="35"/>
      <c r="CW183" s="35"/>
      <c r="CX183" s="193" t="s">
        <v>282</v>
      </c>
      <c r="DA183" s="110"/>
      <c r="DD183" s="132" t="s">
        <v>282</v>
      </c>
      <c r="DN183" s="35" t="s">
        <v>282</v>
      </c>
      <c r="DO183" s="35" t="s">
        <v>282</v>
      </c>
      <c r="DT183" s="35"/>
      <c r="DX183" s="35"/>
      <c r="FP183" s="35"/>
      <c r="FR183" s="35"/>
    </row>
    <row r="184" spans="1:182" s="1" customFormat="1" ht="12.75" customHeight="1" x14ac:dyDescent="0.25">
      <c r="A184" s="738"/>
      <c r="B184" s="752"/>
      <c r="C184" s="361" t="s">
        <v>1605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41" t="s">
        <v>320</v>
      </c>
      <c r="P184" s="33"/>
      <c r="Q184" s="33"/>
      <c r="R184" s="33"/>
      <c r="S184" s="33"/>
      <c r="T184" s="33"/>
      <c r="U184" s="33"/>
      <c r="V184" s="33"/>
      <c r="W184" s="33" t="s">
        <v>320</v>
      </c>
      <c r="AA184" s="33" t="s">
        <v>320</v>
      </c>
      <c r="AB184" s="33"/>
      <c r="AD184" s="33"/>
      <c r="AF184" s="33" t="s">
        <v>320</v>
      </c>
      <c r="AI184" s="10" t="s">
        <v>320</v>
      </c>
      <c r="AN184" s="10"/>
      <c r="AU184" s="33"/>
      <c r="AV184" s="33"/>
      <c r="AX184" s="10" t="s">
        <v>320</v>
      </c>
      <c r="AY184" s="10"/>
      <c r="AZ184" s="33"/>
      <c r="BE184" s="33" t="s">
        <v>1091</v>
      </c>
      <c r="BP184" s="33"/>
      <c r="BQ184" s="33" t="s">
        <v>282</v>
      </c>
      <c r="BS184" s="33"/>
      <c r="BT184" s="33"/>
      <c r="BU184" s="33"/>
      <c r="BV184" s="33"/>
      <c r="BW184" s="33"/>
      <c r="BX184" s="33"/>
      <c r="BY184" s="33"/>
      <c r="BZ184" s="33"/>
      <c r="CA184" s="15"/>
      <c r="CC184" s="33"/>
      <c r="CD184" s="33"/>
      <c r="CE184" s="33"/>
      <c r="CF184" s="109"/>
      <c r="CG184" s="306"/>
      <c r="CH184" s="33"/>
      <c r="CI184" s="35" t="s">
        <v>282</v>
      </c>
      <c r="CL184" s="33" t="s">
        <v>282</v>
      </c>
      <c r="CM184" s="35" t="s">
        <v>282</v>
      </c>
      <c r="CN184" s="33"/>
      <c r="CO184" s="33"/>
      <c r="CU184" s="38" t="s">
        <v>282</v>
      </c>
      <c r="CV184" s="33"/>
      <c r="CW184" s="33"/>
      <c r="CX184" s="41" t="s">
        <v>282</v>
      </c>
      <c r="DA184" s="38"/>
      <c r="DD184" s="1" t="s">
        <v>282</v>
      </c>
      <c r="DN184" s="33" t="s">
        <v>282</v>
      </c>
      <c r="DO184" s="33" t="s">
        <v>282</v>
      </c>
      <c r="DT184" s="33"/>
      <c r="DX184" s="33"/>
      <c r="FP184" s="33"/>
      <c r="FR184" s="33"/>
    </row>
    <row r="185" spans="1:182" s="1" customFormat="1" ht="12.75" customHeight="1" x14ac:dyDescent="0.25">
      <c r="A185" s="738"/>
      <c r="B185" s="752"/>
      <c r="C185" s="361" t="s">
        <v>1606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41"/>
      <c r="P185" s="33"/>
      <c r="Q185" s="33"/>
      <c r="R185" s="33"/>
      <c r="S185" s="33"/>
      <c r="T185" s="33"/>
      <c r="U185" s="33"/>
      <c r="V185" s="33"/>
      <c r="W185" s="33"/>
      <c r="AA185" s="33" t="s">
        <v>320</v>
      </c>
      <c r="AB185" s="33"/>
      <c r="AD185" s="33"/>
      <c r="AF185" s="33" t="s">
        <v>320</v>
      </c>
      <c r="AI185" s="10" t="s">
        <v>320</v>
      </c>
      <c r="AN185" s="10"/>
      <c r="AU185" s="33"/>
      <c r="AV185" s="33"/>
      <c r="AX185" s="10"/>
      <c r="AY185" s="10"/>
      <c r="AZ185" s="33"/>
      <c r="BE185" s="33" t="s">
        <v>1091</v>
      </c>
      <c r="BP185" s="33"/>
      <c r="BQ185" s="33" t="s">
        <v>1091</v>
      </c>
      <c r="BS185" s="33"/>
      <c r="BT185" s="33"/>
      <c r="BU185" s="33"/>
      <c r="BV185" s="33"/>
      <c r="BW185" s="33"/>
      <c r="BX185" s="33"/>
      <c r="BY185" s="33"/>
      <c r="BZ185" s="33"/>
      <c r="CA185" s="69" t="s">
        <v>282</v>
      </c>
      <c r="CC185" s="33"/>
      <c r="CD185" s="33"/>
      <c r="CE185" s="33"/>
      <c r="CF185" s="109"/>
      <c r="CG185" s="306"/>
      <c r="CH185" s="33"/>
      <c r="CI185" s="35" t="s">
        <v>282</v>
      </c>
      <c r="CL185" s="33" t="s">
        <v>282</v>
      </c>
      <c r="CM185" s="35" t="s">
        <v>282</v>
      </c>
      <c r="CN185" s="33"/>
      <c r="CO185" s="33"/>
      <c r="CU185" s="38" t="s">
        <v>282</v>
      </c>
      <c r="CV185" s="33"/>
      <c r="CW185" s="33"/>
      <c r="CX185" s="41" t="s">
        <v>1656</v>
      </c>
      <c r="DA185" s="38"/>
      <c r="DI185" s="1" t="s">
        <v>282</v>
      </c>
      <c r="DN185" s="33" t="s">
        <v>282</v>
      </c>
      <c r="DO185" s="33" t="s">
        <v>282</v>
      </c>
      <c r="DT185" s="33"/>
      <c r="DX185" s="33"/>
      <c r="FP185" s="33"/>
      <c r="FR185" s="33"/>
    </row>
    <row r="186" spans="1:182" s="1" customFormat="1" ht="12.75" customHeight="1" x14ac:dyDescent="0.25">
      <c r="A186" s="738"/>
      <c r="B186" s="752"/>
      <c r="C186" s="196" t="s">
        <v>800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41" t="s">
        <v>320</v>
      </c>
      <c r="P186" s="33"/>
      <c r="Q186" s="33"/>
      <c r="R186" s="33"/>
      <c r="S186" s="33"/>
      <c r="T186" s="33"/>
      <c r="U186" s="33"/>
      <c r="V186" s="33"/>
      <c r="W186" s="33" t="s">
        <v>320</v>
      </c>
      <c r="AA186" s="33" t="s">
        <v>320</v>
      </c>
      <c r="AB186" s="33"/>
      <c r="AD186" s="33"/>
      <c r="AF186" s="33" t="s">
        <v>320</v>
      </c>
      <c r="AI186" s="10" t="s">
        <v>320</v>
      </c>
      <c r="AN186" s="10"/>
      <c r="AU186" s="33"/>
      <c r="AV186" s="33"/>
      <c r="AX186" s="10"/>
      <c r="AY186" s="10"/>
      <c r="AZ186" s="33"/>
      <c r="BE186" s="33" t="s">
        <v>320</v>
      </c>
      <c r="BP186" s="33"/>
      <c r="BQ186" s="33" t="s">
        <v>282</v>
      </c>
      <c r="BS186" s="33"/>
      <c r="BT186" s="33"/>
      <c r="BU186" s="33"/>
      <c r="BV186" s="33"/>
      <c r="BW186" s="33"/>
      <c r="BX186" s="33"/>
      <c r="BY186" s="33"/>
      <c r="BZ186" s="33"/>
      <c r="CA186" s="69" t="s">
        <v>282</v>
      </c>
      <c r="CC186" s="33"/>
      <c r="CD186" s="33"/>
      <c r="CE186" s="33"/>
      <c r="CF186" s="109"/>
      <c r="CG186" s="306"/>
      <c r="CH186" s="33"/>
      <c r="CI186" s="35" t="s">
        <v>282</v>
      </c>
      <c r="CL186" s="33" t="s">
        <v>282</v>
      </c>
      <c r="CM186" s="35" t="s">
        <v>282</v>
      </c>
      <c r="CN186" s="33"/>
      <c r="CO186" s="33"/>
      <c r="CU186" s="38" t="s">
        <v>1638</v>
      </c>
      <c r="CV186" s="33"/>
      <c r="CW186" s="33"/>
      <c r="CX186" s="41" t="s">
        <v>282</v>
      </c>
      <c r="DA186" s="38"/>
      <c r="DD186" s="1" t="s">
        <v>282</v>
      </c>
      <c r="DN186" s="33" t="s">
        <v>282</v>
      </c>
      <c r="DO186" s="33" t="s">
        <v>282</v>
      </c>
      <c r="DT186" s="33"/>
      <c r="DX186" s="33"/>
      <c r="FP186" s="33"/>
      <c r="FR186" s="33"/>
    </row>
    <row r="187" spans="1:182" s="12" customFormat="1" ht="12.75" customHeight="1" x14ac:dyDescent="0.25">
      <c r="A187" s="738"/>
      <c r="B187" s="752"/>
      <c r="C187" s="196" t="s">
        <v>1044</v>
      </c>
      <c r="D187" s="1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41"/>
      <c r="P187" s="33"/>
      <c r="Q187" s="33"/>
      <c r="R187" s="33"/>
      <c r="S187" s="33"/>
      <c r="T187" s="33"/>
      <c r="U187" s="33"/>
      <c r="V187" s="33"/>
      <c r="W187" s="33"/>
      <c r="X187" s="1"/>
      <c r="Y187" s="1"/>
      <c r="Z187" s="1"/>
      <c r="AA187" s="33"/>
      <c r="AB187" s="33"/>
      <c r="AC187" s="1"/>
      <c r="AD187" s="33"/>
      <c r="AE187" s="1"/>
      <c r="AF187" s="33"/>
      <c r="AG187" s="1"/>
      <c r="AH187" s="1"/>
      <c r="AI187" s="10"/>
      <c r="AJ187" s="1"/>
      <c r="AK187" s="1"/>
      <c r="AL187" s="1"/>
      <c r="AM187" s="1"/>
      <c r="AN187" s="10"/>
      <c r="AO187" s="1"/>
      <c r="AP187" s="1"/>
      <c r="AQ187" s="1"/>
      <c r="AR187" s="1"/>
      <c r="AS187" s="1"/>
      <c r="AT187" s="1"/>
      <c r="AU187" s="33"/>
      <c r="AV187" s="33"/>
      <c r="AW187" s="1"/>
      <c r="AX187" s="10"/>
      <c r="AY187" s="10"/>
      <c r="AZ187" s="38"/>
      <c r="BA187" s="1"/>
      <c r="BB187" s="1"/>
      <c r="BC187" s="1"/>
      <c r="BD187" s="1"/>
      <c r="BE187" s="33" t="s">
        <v>320</v>
      </c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33"/>
      <c r="BQ187" s="33" t="s">
        <v>282</v>
      </c>
      <c r="BR187" s="1"/>
      <c r="BS187" s="33"/>
      <c r="BT187" s="33"/>
      <c r="BU187" s="33"/>
      <c r="BV187" s="33"/>
      <c r="BW187" s="33"/>
      <c r="BX187" s="33"/>
      <c r="BY187" s="33"/>
      <c r="BZ187" s="33"/>
      <c r="CA187" s="372" t="s">
        <v>282</v>
      </c>
      <c r="CC187" s="36"/>
      <c r="CD187" s="36"/>
      <c r="CE187" s="36"/>
      <c r="CF187" s="313"/>
      <c r="CG187" s="307"/>
      <c r="CH187" s="36"/>
      <c r="CI187" s="35" t="s">
        <v>282</v>
      </c>
      <c r="CL187" s="36" t="s">
        <v>282</v>
      </c>
      <c r="CM187" s="35" t="s">
        <v>282</v>
      </c>
      <c r="CN187" s="36"/>
      <c r="CO187" s="36"/>
      <c r="CU187" s="78" t="s">
        <v>282</v>
      </c>
      <c r="CV187" s="36"/>
      <c r="CW187" s="36"/>
      <c r="CX187" s="168" t="s">
        <v>282</v>
      </c>
      <c r="DA187" s="78"/>
      <c r="DD187" s="12" t="s">
        <v>282</v>
      </c>
      <c r="DN187" s="36" t="s">
        <v>282</v>
      </c>
      <c r="DO187" s="36" t="s">
        <v>282</v>
      </c>
      <c r="DT187" s="36"/>
      <c r="DX187" s="36"/>
      <c r="FP187" s="36"/>
      <c r="FR187" s="36"/>
    </row>
    <row r="188" spans="1:182" s="1" customFormat="1" ht="12.75" customHeight="1" x14ac:dyDescent="0.25">
      <c r="A188" s="738"/>
      <c r="B188" s="752"/>
      <c r="C188" s="196" t="s">
        <v>801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41" t="s">
        <v>320</v>
      </c>
      <c r="P188" s="33"/>
      <c r="Q188" s="33"/>
      <c r="R188" s="33"/>
      <c r="S188" s="33"/>
      <c r="T188" s="33"/>
      <c r="U188" s="33"/>
      <c r="V188" s="33"/>
      <c r="W188" s="33" t="s">
        <v>320</v>
      </c>
      <c r="AA188" s="33" t="s">
        <v>320</v>
      </c>
      <c r="AB188" s="33"/>
      <c r="AD188" s="33"/>
      <c r="AF188" s="33" t="s">
        <v>320</v>
      </c>
      <c r="AI188" s="10" t="s">
        <v>320</v>
      </c>
      <c r="AN188" s="10"/>
      <c r="AU188" s="33" t="s">
        <v>282</v>
      </c>
      <c r="AV188" s="33"/>
      <c r="AX188" s="10" t="s">
        <v>320</v>
      </c>
      <c r="AY188" s="10"/>
      <c r="AZ188" s="38" t="s">
        <v>282</v>
      </c>
      <c r="BE188" s="33" t="s">
        <v>320</v>
      </c>
      <c r="BP188" s="33"/>
      <c r="BQ188" s="33" t="s">
        <v>282</v>
      </c>
      <c r="BS188" s="33"/>
      <c r="BT188" s="33"/>
      <c r="BU188" s="33"/>
      <c r="BV188" s="33"/>
      <c r="BW188" s="33"/>
      <c r="BX188" s="33"/>
      <c r="BY188" s="33"/>
      <c r="BZ188" s="33"/>
      <c r="CA188" s="69" t="s">
        <v>282</v>
      </c>
      <c r="CC188" s="33"/>
      <c r="CD188" s="33"/>
      <c r="CE188" s="33"/>
      <c r="CF188" s="109"/>
      <c r="CG188" s="306"/>
      <c r="CH188" s="33"/>
      <c r="CI188" s="35" t="s">
        <v>282</v>
      </c>
      <c r="CL188" s="33" t="s">
        <v>282</v>
      </c>
      <c r="CM188" s="35" t="s">
        <v>282</v>
      </c>
      <c r="CN188" s="33"/>
      <c r="CO188" s="33"/>
      <c r="CU188" s="38" t="s">
        <v>1637</v>
      </c>
      <c r="CV188" s="33"/>
      <c r="CW188" s="33"/>
      <c r="CX188" s="41" t="s">
        <v>282</v>
      </c>
      <c r="DA188" s="38"/>
      <c r="DD188" s="1" t="s">
        <v>282</v>
      </c>
      <c r="DJ188" s="1" t="s">
        <v>282</v>
      </c>
      <c r="DN188" s="33" t="s">
        <v>282</v>
      </c>
      <c r="DO188" s="33" t="s">
        <v>282</v>
      </c>
      <c r="DT188" s="33"/>
      <c r="DX188" s="33"/>
      <c r="FP188" s="33"/>
      <c r="FR188" s="33"/>
    </row>
    <row r="189" spans="1:182" s="1" customFormat="1" ht="12.75" customHeight="1" x14ac:dyDescent="0.25">
      <c r="A189" s="738"/>
      <c r="B189" s="752"/>
      <c r="C189" s="196" t="s">
        <v>802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41" t="s">
        <v>320</v>
      </c>
      <c r="P189" s="33"/>
      <c r="Q189" s="33"/>
      <c r="R189" s="33"/>
      <c r="S189" s="33"/>
      <c r="T189" s="33"/>
      <c r="U189" s="33"/>
      <c r="V189" s="33"/>
      <c r="W189" s="33" t="s">
        <v>320</v>
      </c>
      <c r="AA189" s="33" t="s">
        <v>320</v>
      </c>
      <c r="AB189" s="33"/>
      <c r="AD189" s="33"/>
      <c r="AF189" s="33" t="s">
        <v>320</v>
      </c>
      <c r="AI189" s="10" t="s">
        <v>320</v>
      </c>
      <c r="AN189" s="10"/>
      <c r="AU189" s="33"/>
      <c r="AV189" s="33"/>
      <c r="AX189" s="10" t="s">
        <v>320</v>
      </c>
      <c r="AY189" s="10"/>
      <c r="AZ189" s="33"/>
      <c r="BE189" s="33" t="s">
        <v>320</v>
      </c>
      <c r="BP189" s="33"/>
      <c r="BQ189" s="33" t="s">
        <v>282</v>
      </c>
      <c r="BS189" s="33"/>
      <c r="BT189" s="33"/>
      <c r="BU189" s="33"/>
      <c r="BV189" s="33"/>
      <c r="BW189" s="33"/>
      <c r="BX189" s="33"/>
      <c r="BY189" s="33"/>
      <c r="BZ189" s="33"/>
      <c r="CA189" s="15"/>
      <c r="CC189" s="33"/>
      <c r="CD189" s="33"/>
      <c r="CE189" s="33"/>
      <c r="CF189" s="109"/>
      <c r="CG189" s="306"/>
      <c r="CH189" s="33"/>
      <c r="CI189" s="35" t="s">
        <v>282</v>
      </c>
      <c r="CL189" s="33" t="s">
        <v>282</v>
      </c>
      <c r="CM189" s="35" t="s">
        <v>282</v>
      </c>
      <c r="CN189" s="33"/>
      <c r="CO189" s="33"/>
      <c r="CU189" s="38" t="s">
        <v>1638</v>
      </c>
      <c r="CV189" s="33"/>
      <c r="CW189" s="33"/>
      <c r="CX189" s="41" t="s">
        <v>1656</v>
      </c>
      <c r="DA189" s="38"/>
      <c r="DD189" s="1" t="s">
        <v>282</v>
      </c>
      <c r="DI189" s="1" t="s">
        <v>282</v>
      </c>
      <c r="DN189" s="33" t="s">
        <v>282</v>
      </c>
      <c r="DO189" s="33" t="s">
        <v>282</v>
      </c>
      <c r="DT189" s="33"/>
      <c r="DX189" s="33"/>
      <c r="FP189" s="33"/>
      <c r="FR189" s="33"/>
    </row>
    <row r="190" spans="1:182" s="1" customFormat="1" ht="12.75" customHeight="1" x14ac:dyDescent="0.25">
      <c r="A190" s="738"/>
      <c r="B190" s="752"/>
      <c r="C190" s="196" t="s">
        <v>1027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41"/>
      <c r="P190" s="33"/>
      <c r="Q190" s="33"/>
      <c r="R190" s="33"/>
      <c r="S190" s="33"/>
      <c r="T190" s="33"/>
      <c r="U190" s="33"/>
      <c r="V190" s="33"/>
      <c r="W190" s="33"/>
      <c r="AA190" s="33"/>
      <c r="AB190" s="33"/>
      <c r="AD190" s="33"/>
      <c r="AF190" s="33"/>
      <c r="AI190" s="10"/>
      <c r="AN190" s="10"/>
      <c r="AU190" s="33"/>
      <c r="AV190" s="33"/>
      <c r="AX190" s="10"/>
      <c r="AY190" s="10"/>
      <c r="AZ190" s="33"/>
      <c r="BE190" s="33" t="s">
        <v>320</v>
      </c>
      <c r="BP190" s="33"/>
      <c r="BQ190" s="33" t="s">
        <v>1091</v>
      </c>
      <c r="BS190" s="33"/>
      <c r="BT190" s="33"/>
      <c r="BU190" s="33"/>
      <c r="BV190" s="33"/>
      <c r="BW190" s="33"/>
      <c r="BX190" s="33"/>
      <c r="BY190" s="33"/>
      <c r="BZ190" s="33"/>
      <c r="CA190" s="15"/>
      <c r="CC190" s="33"/>
      <c r="CD190" s="33"/>
      <c r="CE190" s="33"/>
      <c r="CF190" s="109"/>
      <c r="CG190" s="306"/>
      <c r="CH190" s="33"/>
      <c r="CI190" s="35" t="s">
        <v>282</v>
      </c>
      <c r="CL190" s="33" t="s">
        <v>282</v>
      </c>
      <c r="CM190" s="35" t="s">
        <v>282</v>
      </c>
      <c r="CN190" s="33"/>
      <c r="CO190" s="33"/>
      <c r="CU190" s="38" t="s">
        <v>282</v>
      </c>
      <c r="CV190" s="33"/>
      <c r="CW190" s="33"/>
      <c r="CX190" s="41" t="s">
        <v>282</v>
      </c>
      <c r="DA190" s="38"/>
      <c r="DI190" s="1" t="s">
        <v>282</v>
      </c>
      <c r="DN190" s="33"/>
      <c r="DO190" s="33" t="s">
        <v>1730</v>
      </c>
      <c r="DT190" s="33"/>
      <c r="DX190" s="33"/>
      <c r="FP190" s="33"/>
      <c r="FR190" s="33"/>
    </row>
    <row r="191" spans="1:182" s="1" customFormat="1" ht="12.75" customHeight="1" x14ac:dyDescent="0.25">
      <c r="A191" s="738"/>
      <c r="B191" s="752"/>
      <c r="C191" s="196" t="s">
        <v>1028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41"/>
      <c r="P191" s="33"/>
      <c r="Q191" s="33"/>
      <c r="R191" s="33"/>
      <c r="S191" s="33"/>
      <c r="T191" s="33"/>
      <c r="U191" s="33"/>
      <c r="V191" s="33"/>
      <c r="W191" s="33"/>
      <c r="AA191" s="33"/>
      <c r="AB191" s="33"/>
      <c r="AD191" s="33"/>
      <c r="AF191" s="33"/>
      <c r="AI191" s="10"/>
      <c r="AN191" s="10"/>
      <c r="AU191" s="33"/>
      <c r="AV191" s="33"/>
      <c r="AX191" s="10"/>
      <c r="AY191" s="10"/>
      <c r="AZ191" s="33"/>
      <c r="BE191" s="33" t="s">
        <v>320</v>
      </c>
      <c r="BP191" s="33"/>
      <c r="BQ191" s="33" t="s">
        <v>282</v>
      </c>
      <c r="BS191" s="33"/>
      <c r="BT191" s="33"/>
      <c r="BU191" s="33"/>
      <c r="BV191" s="33"/>
      <c r="BW191" s="33"/>
      <c r="BX191" s="33"/>
      <c r="BY191" s="33"/>
      <c r="BZ191" s="33"/>
      <c r="CA191" s="15"/>
      <c r="CC191" s="33"/>
      <c r="CD191" s="33"/>
      <c r="CE191" s="33"/>
      <c r="CF191" s="109"/>
      <c r="CG191" s="306"/>
      <c r="CH191" s="33"/>
      <c r="CI191" s="36" t="s">
        <v>1603</v>
      </c>
      <c r="CL191" s="33" t="s">
        <v>282</v>
      </c>
      <c r="CM191" s="33"/>
      <c r="CN191" s="33"/>
      <c r="CO191" s="33"/>
      <c r="CU191" s="38" t="s">
        <v>282</v>
      </c>
      <c r="CV191" s="33"/>
      <c r="CW191" s="33"/>
      <c r="CX191" s="41" t="s">
        <v>282</v>
      </c>
      <c r="DA191" s="38"/>
      <c r="DD191" s="1" t="s">
        <v>1685</v>
      </c>
      <c r="DI191" s="1" t="s">
        <v>282</v>
      </c>
      <c r="DN191" s="33" t="s">
        <v>1731</v>
      </c>
      <c r="DO191" s="33" t="s">
        <v>282</v>
      </c>
      <c r="DT191" s="33"/>
      <c r="DX191" s="33"/>
      <c r="FP191" s="33"/>
      <c r="FR191" s="33"/>
    </row>
    <row r="192" spans="1:182" s="1" customFormat="1" ht="12.75" customHeight="1" x14ac:dyDescent="0.25">
      <c r="A192" s="738"/>
      <c r="B192" s="752"/>
      <c r="C192" s="196" t="s">
        <v>803</v>
      </c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41" t="s">
        <v>320</v>
      </c>
      <c r="P192" s="33"/>
      <c r="Q192" s="33"/>
      <c r="R192" s="33"/>
      <c r="S192" s="33"/>
      <c r="T192" s="33"/>
      <c r="U192" s="33"/>
      <c r="V192" s="33"/>
      <c r="W192" s="33" t="s">
        <v>320</v>
      </c>
      <c r="AA192" s="33" t="s">
        <v>320</v>
      </c>
      <c r="AB192" s="33"/>
      <c r="AD192" s="33"/>
      <c r="AF192" s="33" t="s">
        <v>320</v>
      </c>
      <c r="AI192" s="10" t="s">
        <v>320</v>
      </c>
      <c r="AN192" s="10"/>
      <c r="AU192" s="33" t="s">
        <v>282</v>
      </c>
      <c r="AV192" s="33"/>
      <c r="AX192" s="10" t="s">
        <v>320</v>
      </c>
      <c r="AY192" s="10"/>
      <c r="AZ192" s="38" t="s">
        <v>282</v>
      </c>
      <c r="BE192" s="33" t="s">
        <v>320</v>
      </c>
      <c r="BP192" s="33"/>
      <c r="BQ192" s="33" t="s">
        <v>282</v>
      </c>
      <c r="BS192" s="33"/>
      <c r="BT192" s="33"/>
      <c r="BU192" s="33"/>
      <c r="BV192" s="33"/>
      <c r="BW192" s="33"/>
      <c r="BX192" s="33"/>
      <c r="BY192" s="33"/>
      <c r="BZ192" s="33"/>
      <c r="CA192" s="69" t="s">
        <v>282</v>
      </c>
      <c r="CC192" s="33"/>
      <c r="CD192" s="33"/>
      <c r="CE192" s="33"/>
      <c r="CF192" s="109"/>
      <c r="CG192" s="306"/>
      <c r="CH192" s="33"/>
      <c r="CI192" s="35" t="s">
        <v>282</v>
      </c>
      <c r="CL192" s="33" t="s">
        <v>282</v>
      </c>
      <c r="CM192" s="35" t="s">
        <v>282</v>
      </c>
      <c r="CN192" s="33"/>
      <c r="CO192" s="33"/>
      <c r="CU192" s="38" t="s">
        <v>1637</v>
      </c>
      <c r="CV192" s="33"/>
      <c r="CW192" s="33"/>
      <c r="CX192" s="41" t="s">
        <v>282</v>
      </c>
      <c r="DA192" s="38"/>
      <c r="DD192" s="1" t="s">
        <v>282</v>
      </c>
      <c r="DJ192" s="1" t="s">
        <v>282</v>
      </c>
      <c r="DN192" s="33"/>
      <c r="DO192" s="33" t="s">
        <v>282</v>
      </c>
      <c r="DT192" s="33"/>
      <c r="DX192" s="33"/>
      <c r="FP192" s="33"/>
      <c r="FR192" s="33"/>
    </row>
    <row r="193" spans="1:174" s="12" customFormat="1" ht="12.75" customHeight="1" x14ac:dyDescent="0.25">
      <c r="A193" s="738"/>
      <c r="B193" s="752"/>
      <c r="C193" s="196" t="s">
        <v>1045</v>
      </c>
      <c r="D193" s="1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41"/>
      <c r="P193" s="33"/>
      <c r="Q193" s="33"/>
      <c r="R193" s="33"/>
      <c r="S193" s="33"/>
      <c r="T193" s="33"/>
      <c r="U193" s="33"/>
      <c r="V193" s="33"/>
      <c r="W193" s="33"/>
      <c r="X193" s="1"/>
      <c r="Y193" s="1"/>
      <c r="Z193" s="1"/>
      <c r="AA193" s="33"/>
      <c r="AB193" s="33"/>
      <c r="AC193" s="1"/>
      <c r="AD193" s="33"/>
      <c r="AE193" s="1"/>
      <c r="AF193" s="33"/>
      <c r="AG193" s="1"/>
      <c r="AH193" s="1"/>
      <c r="AI193" s="10"/>
      <c r="AJ193" s="1"/>
      <c r="AK193" s="1"/>
      <c r="AL193" s="1"/>
      <c r="AM193" s="1"/>
      <c r="AN193" s="10"/>
      <c r="AO193" s="1"/>
      <c r="AP193" s="1"/>
      <c r="AQ193" s="1"/>
      <c r="AR193" s="1"/>
      <c r="AS193" s="1"/>
      <c r="AT193" s="1"/>
      <c r="AU193" s="33"/>
      <c r="AV193" s="33"/>
      <c r="AW193" s="1"/>
      <c r="AX193" s="10"/>
      <c r="AY193" s="10"/>
      <c r="AZ193" s="38"/>
      <c r="BA193" s="1"/>
      <c r="BB193" s="1"/>
      <c r="BC193" s="1"/>
      <c r="BD193" s="1"/>
      <c r="BE193" s="33" t="s">
        <v>320</v>
      </c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33"/>
      <c r="BQ193" s="38" t="s">
        <v>1183</v>
      </c>
      <c r="BR193" s="1"/>
      <c r="BS193" s="33"/>
      <c r="BT193" s="33"/>
      <c r="BU193" s="33"/>
      <c r="BV193" s="33"/>
      <c r="BW193" s="33"/>
      <c r="BX193" s="33"/>
      <c r="BY193" s="33"/>
      <c r="BZ193" s="33"/>
      <c r="CA193" s="372" t="s">
        <v>282</v>
      </c>
      <c r="CC193" s="36"/>
      <c r="CD193" s="36"/>
      <c r="CE193" s="36"/>
      <c r="CF193" s="313"/>
      <c r="CG193" s="307"/>
      <c r="CH193" s="36"/>
      <c r="CI193" s="35" t="s">
        <v>282</v>
      </c>
      <c r="CL193" s="36" t="s">
        <v>282</v>
      </c>
      <c r="CM193" s="35" t="s">
        <v>282</v>
      </c>
      <c r="CN193" s="36"/>
      <c r="CO193" s="36"/>
      <c r="CU193" s="78" t="s">
        <v>282</v>
      </c>
      <c r="CV193" s="36"/>
      <c r="CW193" s="36"/>
      <c r="CX193" s="168" t="s">
        <v>282</v>
      </c>
      <c r="DA193" s="78"/>
      <c r="DD193" s="12" t="s">
        <v>282</v>
      </c>
      <c r="DN193" s="36" t="s">
        <v>1736</v>
      </c>
      <c r="DO193" s="36" t="s">
        <v>1736</v>
      </c>
      <c r="DT193" s="36"/>
      <c r="DX193" s="36"/>
      <c r="FP193" s="36"/>
      <c r="FR193" s="36"/>
    </row>
    <row r="194" spans="1:174" s="12" customFormat="1" ht="12.75" customHeight="1" x14ac:dyDescent="0.25">
      <c r="A194" s="738"/>
      <c r="B194" s="752"/>
      <c r="C194" s="196" t="s">
        <v>807</v>
      </c>
      <c r="D194" s="1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41" t="s">
        <v>320</v>
      </c>
      <c r="P194" s="33"/>
      <c r="Q194" s="33"/>
      <c r="R194" s="33"/>
      <c r="S194" s="33"/>
      <c r="T194" s="33"/>
      <c r="U194" s="33"/>
      <c r="V194" s="33"/>
      <c r="W194" s="33" t="s">
        <v>320</v>
      </c>
      <c r="X194" s="1"/>
      <c r="Y194" s="1"/>
      <c r="Z194" s="1"/>
      <c r="AA194" s="33" t="s">
        <v>320</v>
      </c>
      <c r="AB194" s="33"/>
      <c r="AC194" s="1"/>
      <c r="AD194" s="33"/>
      <c r="AE194" s="1"/>
      <c r="AF194" s="33" t="s">
        <v>320</v>
      </c>
      <c r="AG194" s="1"/>
      <c r="AH194" s="1"/>
      <c r="AI194" s="10" t="s">
        <v>320</v>
      </c>
      <c r="AJ194" s="1"/>
      <c r="AK194" s="1"/>
      <c r="AL194" s="1"/>
      <c r="AM194" s="1"/>
      <c r="AN194" s="10"/>
      <c r="AO194" s="1"/>
      <c r="AP194" s="1"/>
      <c r="AQ194" s="1"/>
      <c r="AR194" s="1"/>
      <c r="AS194" s="1"/>
      <c r="AT194" s="1"/>
      <c r="AU194" s="1"/>
      <c r="AV194" s="33"/>
      <c r="AW194" s="1"/>
      <c r="AX194" s="10" t="s">
        <v>320</v>
      </c>
      <c r="AY194" s="10"/>
      <c r="AZ194" s="38" t="s">
        <v>282</v>
      </c>
      <c r="BA194" s="1"/>
      <c r="BB194" s="1"/>
      <c r="BC194" s="1"/>
      <c r="BD194" s="1"/>
      <c r="BE194" s="33" t="s">
        <v>320</v>
      </c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33"/>
      <c r="BQ194" s="33" t="s">
        <v>282</v>
      </c>
      <c r="BR194" s="1"/>
      <c r="BS194" s="33"/>
      <c r="BT194" s="33"/>
      <c r="BU194" s="33"/>
      <c r="BV194" s="33"/>
      <c r="BW194" s="33"/>
      <c r="BX194" s="33"/>
      <c r="BY194" s="33"/>
      <c r="BZ194" s="33"/>
      <c r="CA194" s="372" t="s">
        <v>282</v>
      </c>
      <c r="CC194" s="36"/>
      <c r="CD194" s="36"/>
      <c r="CE194" s="36"/>
      <c r="CF194" s="313"/>
      <c r="CG194" s="307"/>
      <c r="CH194" s="36"/>
      <c r="CI194" s="35" t="s">
        <v>282</v>
      </c>
      <c r="CL194" s="36" t="s">
        <v>282</v>
      </c>
      <c r="CM194" s="35" t="s">
        <v>282</v>
      </c>
      <c r="CN194" s="36"/>
      <c r="CO194" s="36"/>
      <c r="CU194" s="78" t="s">
        <v>1638</v>
      </c>
      <c r="CV194" s="36"/>
      <c r="CW194" s="36"/>
      <c r="CX194" s="168" t="s">
        <v>1656</v>
      </c>
      <c r="DA194" s="78"/>
      <c r="DD194" s="12" t="s">
        <v>1685</v>
      </c>
      <c r="DN194" s="36"/>
      <c r="DO194" s="36" t="s">
        <v>282</v>
      </c>
      <c r="DT194" s="36"/>
      <c r="DX194" s="36"/>
      <c r="FP194" s="36"/>
      <c r="FR194" s="36"/>
    </row>
    <row r="195" spans="1:174" s="12" customFormat="1" ht="12.75" customHeight="1" thickBot="1" x14ac:dyDescent="0.3">
      <c r="A195" s="738"/>
      <c r="B195" s="753"/>
      <c r="C195" s="366" t="s">
        <v>1046</v>
      </c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168" t="s">
        <v>320</v>
      </c>
      <c r="P195" s="36"/>
      <c r="Q195" s="36"/>
      <c r="R195" s="36"/>
      <c r="S195" s="36"/>
      <c r="T195" s="36"/>
      <c r="U195" s="36"/>
      <c r="V195" s="36"/>
      <c r="W195" s="36" t="s">
        <v>320</v>
      </c>
      <c r="AA195" s="36" t="s">
        <v>320</v>
      </c>
      <c r="AB195" s="36"/>
      <c r="AD195" s="36"/>
      <c r="AF195" s="36" t="s">
        <v>320</v>
      </c>
      <c r="AI195" s="131" t="s">
        <v>320</v>
      </c>
      <c r="AN195" s="131"/>
      <c r="AV195" s="36"/>
      <c r="AX195" s="131"/>
      <c r="AY195" s="131"/>
      <c r="AZ195" s="78"/>
      <c r="BE195" s="36" t="s">
        <v>1091</v>
      </c>
      <c r="BP195" s="78"/>
      <c r="BQ195" s="78" t="s">
        <v>1184</v>
      </c>
      <c r="BS195" s="36"/>
      <c r="BT195" s="36"/>
      <c r="BU195" s="36"/>
      <c r="BV195" s="36"/>
      <c r="BW195" s="36"/>
      <c r="BX195" s="36"/>
      <c r="BY195" s="36"/>
      <c r="BZ195" s="36"/>
      <c r="CA195" s="372" t="s">
        <v>282</v>
      </c>
      <c r="CC195" s="36"/>
      <c r="CD195" s="36"/>
      <c r="CE195" s="36"/>
      <c r="CF195" s="313"/>
      <c r="CG195" s="307"/>
      <c r="CH195" s="36"/>
      <c r="CI195" s="143" t="s">
        <v>282</v>
      </c>
      <c r="CL195" s="36" t="s">
        <v>282</v>
      </c>
      <c r="CM195" s="143" t="s">
        <v>282</v>
      </c>
      <c r="CN195" s="34"/>
      <c r="CO195" s="34"/>
      <c r="CP195" s="21"/>
      <c r="CQ195" s="21"/>
      <c r="CR195" s="21"/>
      <c r="CS195" s="21"/>
      <c r="CT195" s="21"/>
      <c r="CU195" s="48" t="s">
        <v>1632</v>
      </c>
      <c r="CV195" s="34"/>
      <c r="CW195" s="34"/>
      <c r="CX195" s="76" t="s">
        <v>1635</v>
      </c>
      <c r="CY195" s="21"/>
      <c r="CZ195" s="21"/>
      <c r="DA195" s="48"/>
      <c r="DB195" s="21"/>
      <c r="DC195" s="21"/>
      <c r="DD195" s="21" t="s">
        <v>282</v>
      </c>
      <c r="DE195" s="21"/>
      <c r="DF195" s="21"/>
      <c r="DG195" s="21"/>
      <c r="DH195" s="21"/>
      <c r="DI195" s="21"/>
      <c r="DJ195" s="21"/>
      <c r="DK195" s="21"/>
      <c r="DL195" s="21"/>
      <c r="DM195" s="21"/>
      <c r="DN195" s="34" t="s">
        <v>282</v>
      </c>
      <c r="DO195" s="34" t="s">
        <v>282</v>
      </c>
      <c r="DP195" s="21"/>
      <c r="DQ195" s="21"/>
      <c r="DR195" s="21"/>
      <c r="DS195" s="21"/>
      <c r="DT195" s="34"/>
      <c r="DU195" s="21"/>
      <c r="DV195" s="21"/>
      <c r="DW195" s="21"/>
      <c r="DX195" s="34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FP195" s="36"/>
      <c r="FR195" s="36"/>
    </row>
    <row r="196" spans="1:174" s="12" customFormat="1" ht="12.75" customHeight="1" x14ac:dyDescent="0.25">
      <c r="A196" s="738"/>
      <c r="B196" s="732" t="s">
        <v>1024</v>
      </c>
      <c r="C196" s="197" t="s">
        <v>1029</v>
      </c>
      <c r="D196" s="198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200"/>
      <c r="P196" s="199"/>
      <c r="Q196" s="199"/>
      <c r="R196" s="199"/>
      <c r="S196" s="199"/>
      <c r="T196" s="199"/>
      <c r="U196" s="201"/>
      <c r="V196" s="201"/>
      <c r="W196" s="199"/>
      <c r="X196" s="202"/>
      <c r="Y196" s="198"/>
      <c r="Z196" s="198"/>
      <c r="AA196" s="199"/>
      <c r="AB196" s="199"/>
      <c r="AC196" s="198"/>
      <c r="AD196" s="199"/>
      <c r="AE196" s="198"/>
      <c r="AF196" s="199"/>
      <c r="AG196" s="198"/>
      <c r="AH196" s="198"/>
      <c r="AI196" s="203"/>
      <c r="AJ196" s="198"/>
      <c r="AK196" s="198"/>
      <c r="AL196" s="198"/>
      <c r="AM196" s="198"/>
      <c r="AN196" s="203"/>
      <c r="AO196" s="204"/>
      <c r="AP196" s="205"/>
      <c r="AQ196" s="198"/>
      <c r="AR196" s="198"/>
      <c r="AS196" s="198"/>
      <c r="AT196" s="198"/>
      <c r="AU196" s="198"/>
      <c r="AV196" s="199"/>
      <c r="AW196" s="206"/>
      <c r="AX196" s="203"/>
      <c r="AY196" s="203"/>
      <c r="AZ196" s="207"/>
      <c r="BA196" s="198"/>
      <c r="BB196" s="198"/>
      <c r="BC196" s="199" t="s">
        <v>282</v>
      </c>
      <c r="BD196" s="199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31"/>
      <c r="BQ196" s="31" t="s">
        <v>282</v>
      </c>
      <c r="BR196" s="198"/>
      <c r="BS196" s="199"/>
      <c r="BT196" s="367"/>
      <c r="BU196" s="199"/>
      <c r="BV196" s="199"/>
      <c r="BW196" s="199"/>
      <c r="BX196" s="201"/>
      <c r="BY196" s="31"/>
      <c r="BZ196" s="31"/>
      <c r="CA196" s="373" t="s">
        <v>282</v>
      </c>
      <c r="CB196" s="198"/>
      <c r="CC196" s="199"/>
      <c r="CD196" s="199"/>
      <c r="CE196" s="199"/>
      <c r="CF196" s="199"/>
      <c r="CG196" s="199"/>
      <c r="CH196" s="199"/>
      <c r="CI196" s="31" t="s">
        <v>282</v>
      </c>
      <c r="CJ196" s="198"/>
      <c r="CK196" s="198"/>
      <c r="CL196" s="199" t="s">
        <v>282</v>
      </c>
      <c r="CM196" s="31" t="s">
        <v>282</v>
      </c>
      <c r="CN196" s="35"/>
      <c r="CO196" s="35"/>
      <c r="CP196" s="132"/>
      <c r="CQ196" s="142"/>
      <c r="CR196" s="142"/>
      <c r="CS196" s="142"/>
      <c r="CT196" s="142"/>
      <c r="CU196" s="39" t="s">
        <v>1638</v>
      </c>
      <c r="CV196" s="143"/>
      <c r="CW196" s="143"/>
      <c r="CX196" s="146"/>
      <c r="CY196" s="142"/>
      <c r="CZ196" s="142"/>
      <c r="DA196" s="144"/>
      <c r="DB196" s="142"/>
      <c r="DC196" s="142"/>
      <c r="DD196" s="142" t="s">
        <v>282</v>
      </c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3" t="s">
        <v>282</v>
      </c>
      <c r="DQ196" s="143" t="s">
        <v>282</v>
      </c>
      <c r="DR196" s="142"/>
      <c r="DS196" s="142"/>
      <c r="DT196" s="143"/>
      <c r="DU196" s="142"/>
      <c r="DV196" s="142"/>
      <c r="DW196" s="142"/>
      <c r="DX196" s="143"/>
      <c r="DY196" s="142"/>
      <c r="DZ196" s="142"/>
      <c r="EA196" s="142"/>
      <c r="EB196" s="142"/>
      <c r="EC196" s="142"/>
      <c r="ED196" s="142"/>
      <c r="EE196" s="142"/>
      <c r="EF196" s="142"/>
      <c r="EG196" s="142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2"/>
      <c r="ES196" s="142"/>
      <c r="ET196" s="142"/>
      <c r="EU196" s="142"/>
      <c r="EV196" s="142"/>
      <c r="FP196" s="36"/>
      <c r="FR196" s="36"/>
    </row>
    <row r="197" spans="1:174" s="12" customFormat="1" ht="12.75" customHeight="1" x14ac:dyDescent="0.25">
      <c r="A197" s="738"/>
      <c r="B197" s="733"/>
      <c r="C197" s="196" t="s">
        <v>1030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168"/>
      <c r="P197" s="36"/>
      <c r="Q197" s="36"/>
      <c r="R197" s="36"/>
      <c r="S197" s="36"/>
      <c r="T197" s="36"/>
      <c r="U197" s="111"/>
      <c r="V197" s="111"/>
      <c r="W197" s="36"/>
      <c r="X197" s="25"/>
      <c r="AA197" s="36"/>
      <c r="AB197" s="36"/>
      <c r="AD197" s="36"/>
      <c r="AF197" s="36"/>
      <c r="AI197" s="131"/>
      <c r="AN197" s="131"/>
      <c r="AO197" s="136"/>
      <c r="AP197" s="180"/>
      <c r="AV197" s="36"/>
      <c r="AW197" s="171"/>
      <c r="AX197" s="131"/>
      <c r="AY197" s="131"/>
      <c r="AZ197" s="78"/>
      <c r="BC197" s="36" t="s">
        <v>282</v>
      </c>
      <c r="BD197" s="36"/>
      <c r="BP197" s="33"/>
      <c r="BQ197" s="33" t="s">
        <v>282</v>
      </c>
      <c r="BS197" s="36"/>
      <c r="BT197" s="307"/>
      <c r="BU197" s="36"/>
      <c r="BV197" s="36"/>
      <c r="BW197" s="36"/>
      <c r="BX197" s="111"/>
      <c r="BY197" s="33"/>
      <c r="BZ197" s="33"/>
      <c r="CA197" s="25"/>
      <c r="CC197" s="36"/>
      <c r="CD197" s="36"/>
      <c r="CE197" s="36"/>
      <c r="CF197" s="36"/>
      <c r="CG197" s="36"/>
      <c r="CH197" s="36"/>
      <c r="CI197" s="35" t="s">
        <v>282</v>
      </c>
      <c r="CL197" s="36" t="s">
        <v>282</v>
      </c>
      <c r="CM197" s="35" t="s">
        <v>282</v>
      </c>
      <c r="CN197" s="33"/>
      <c r="CO197" s="33"/>
      <c r="CP197" s="1"/>
      <c r="CU197" s="144" t="s">
        <v>1638</v>
      </c>
      <c r="CV197" s="36"/>
      <c r="CW197" s="36"/>
      <c r="CX197" s="131"/>
      <c r="DA197" s="78"/>
      <c r="DD197" s="12" t="s">
        <v>1685</v>
      </c>
      <c r="DI197" s="12" t="s">
        <v>282</v>
      </c>
      <c r="DJ197" s="12" t="s">
        <v>282</v>
      </c>
      <c r="DP197" s="36" t="s">
        <v>282</v>
      </c>
      <c r="DQ197" s="36" t="s">
        <v>282</v>
      </c>
      <c r="DT197" s="36"/>
      <c r="DX197" s="36"/>
      <c r="FP197" s="36"/>
      <c r="FR197" s="36"/>
    </row>
    <row r="198" spans="1:174" s="12" customFormat="1" ht="12.75" customHeight="1" x14ac:dyDescent="0.25">
      <c r="A198" s="738"/>
      <c r="B198" s="733"/>
      <c r="C198" s="196" t="s">
        <v>1031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168"/>
      <c r="P198" s="36"/>
      <c r="Q198" s="36"/>
      <c r="R198" s="36"/>
      <c r="S198" s="36"/>
      <c r="T198" s="36"/>
      <c r="U198" s="111"/>
      <c r="V198" s="111"/>
      <c r="W198" s="36"/>
      <c r="X198" s="25"/>
      <c r="AA198" s="36"/>
      <c r="AB198" s="36"/>
      <c r="AD198" s="36"/>
      <c r="AF198" s="36"/>
      <c r="AI198" s="131"/>
      <c r="AN198" s="131"/>
      <c r="AO198" s="136"/>
      <c r="AP198" s="180"/>
      <c r="AV198" s="36"/>
      <c r="AW198" s="171"/>
      <c r="AX198" s="131"/>
      <c r="AY198" s="131"/>
      <c r="AZ198" s="78"/>
      <c r="BC198" s="36" t="s">
        <v>282</v>
      </c>
      <c r="BD198" s="36"/>
      <c r="BP198" s="33"/>
      <c r="BQ198" s="33" t="s">
        <v>1091</v>
      </c>
      <c r="BS198" s="36"/>
      <c r="BT198" s="307"/>
      <c r="BU198" s="36"/>
      <c r="BV198" s="36"/>
      <c r="BW198" s="36"/>
      <c r="BX198" s="111"/>
      <c r="BY198" s="33"/>
      <c r="BZ198" s="33"/>
      <c r="CA198" s="25"/>
      <c r="CC198" s="36"/>
      <c r="CD198" s="36"/>
      <c r="CE198" s="36"/>
      <c r="CF198" s="36"/>
      <c r="CG198" s="36"/>
      <c r="CH198" s="36"/>
      <c r="CI198" s="33" t="s">
        <v>282</v>
      </c>
      <c r="CL198" s="36" t="s">
        <v>282</v>
      </c>
      <c r="CM198" s="33" t="s">
        <v>282</v>
      </c>
      <c r="CN198" s="33"/>
      <c r="CO198" s="33"/>
      <c r="CP198" s="1"/>
      <c r="CU198" s="78" t="s">
        <v>282</v>
      </c>
      <c r="CV198" s="36"/>
      <c r="CW198" s="36"/>
      <c r="CX198" s="131"/>
      <c r="DA198" s="78"/>
      <c r="DI198" s="12" t="s">
        <v>282</v>
      </c>
      <c r="DP198" s="36" t="s">
        <v>282</v>
      </c>
      <c r="DQ198" s="36" t="s">
        <v>282</v>
      </c>
      <c r="DT198" s="36"/>
      <c r="DX198" s="36"/>
      <c r="FP198" s="36"/>
      <c r="FR198" s="36"/>
    </row>
    <row r="199" spans="1:174" s="12" customFormat="1" ht="12.75" customHeight="1" x14ac:dyDescent="0.25">
      <c r="A199" s="738"/>
      <c r="B199" s="733"/>
      <c r="C199" s="196" t="s">
        <v>1021</v>
      </c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168"/>
      <c r="P199" s="36"/>
      <c r="Q199" s="36"/>
      <c r="R199" s="36"/>
      <c r="S199" s="36"/>
      <c r="T199" s="36"/>
      <c r="U199" s="111"/>
      <c r="V199" s="111"/>
      <c r="W199" s="36"/>
      <c r="X199" s="25"/>
      <c r="AA199" s="36"/>
      <c r="AB199" s="36"/>
      <c r="AD199" s="36"/>
      <c r="AF199" s="36"/>
      <c r="AI199" s="131"/>
      <c r="AN199" s="131"/>
      <c r="AO199" s="136"/>
      <c r="AP199" s="180"/>
      <c r="AV199" s="36"/>
      <c r="AW199" s="171"/>
      <c r="AX199" s="131"/>
      <c r="AY199" s="131"/>
      <c r="AZ199" s="78"/>
      <c r="BC199" s="36" t="s">
        <v>282</v>
      </c>
      <c r="BD199" s="36"/>
      <c r="BP199" s="33"/>
      <c r="BQ199" s="33" t="s">
        <v>282</v>
      </c>
      <c r="BS199" s="36"/>
      <c r="BT199" s="307"/>
      <c r="BU199" s="36"/>
      <c r="BV199" s="36"/>
      <c r="BW199" s="36"/>
      <c r="BX199" s="111"/>
      <c r="BY199" s="33"/>
      <c r="BZ199" s="33"/>
      <c r="CA199" s="25"/>
      <c r="CC199" s="36"/>
      <c r="CD199" s="36"/>
      <c r="CE199" s="36"/>
      <c r="CF199" s="36"/>
      <c r="CG199" s="36"/>
      <c r="CH199" s="36"/>
      <c r="CI199" s="33" t="s">
        <v>1604</v>
      </c>
      <c r="CL199" s="36" t="s">
        <v>282</v>
      </c>
      <c r="CM199" s="33"/>
      <c r="CN199" s="33"/>
      <c r="CO199" s="33"/>
      <c r="CP199" s="1"/>
      <c r="CU199" s="78" t="s">
        <v>1639</v>
      </c>
      <c r="CV199" s="36"/>
      <c r="CW199" s="36"/>
      <c r="CX199" s="131"/>
      <c r="DA199" s="78"/>
      <c r="DP199" s="36" t="s">
        <v>1732</v>
      </c>
      <c r="DQ199" s="36" t="s">
        <v>1733</v>
      </c>
      <c r="DT199" s="36"/>
      <c r="DX199" s="36"/>
      <c r="FP199" s="36"/>
      <c r="FR199" s="36"/>
    </row>
    <row r="200" spans="1:174" s="12" customFormat="1" ht="13.5" customHeight="1" x14ac:dyDescent="0.25">
      <c r="A200" s="738"/>
      <c r="B200" s="733"/>
      <c r="C200" s="196" t="s">
        <v>1549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168"/>
      <c r="P200" s="36"/>
      <c r="Q200" s="36"/>
      <c r="R200" s="36"/>
      <c r="S200" s="36"/>
      <c r="T200" s="36"/>
      <c r="U200" s="111"/>
      <c r="V200" s="111"/>
      <c r="W200" s="36"/>
      <c r="X200" s="25"/>
      <c r="AA200" s="36"/>
      <c r="AB200" s="36"/>
      <c r="AD200" s="36"/>
      <c r="AF200" s="36"/>
      <c r="AI200" s="131"/>
      <c r="AN200" s="131"/>
      <c r="AO200" s="136"/>
      <c r="AP200" s="180"/>
      <c r="AV200" s="36"/>
      <c r="AW200" s="171"/>
      <c r="AX200" s="131"/>
      <c r="AY200" s="131"/>
      <c r="AZ200" s="78"/>
      <c r="BC200" s="36" t="s">
        <v>282</v>
      </c>
      <c r="BD200" s="36"/>
      <c r="BP200" s="33"/>
      <c r="BQ200" s="33" t="s">
        <v>282</v>
      </c>
      <c r="BS200" s="36"/>
      <c r="BT200" s="307"/>
      <c r="BU200" s="36"/>
      <c r="BV200" s="36"/>
      <c r="BW200" s="36"/>
      <c r="BX200" s="111"/>
      <c r="BY200" s="33"/>
      <c r="BZ200" s="33"/>
      <c r="CA200" s="25"/>
      <c r="CC200" s="36"/>
      <c r="CD200" s="36"/>
      <c r="CE200" s="36"/>
      <c r="CF200" s="36"/>
      <c r="CG200" s="36"/>
      <c r="CH200" s="36"/>
      <c r="CI200" s="33" t="s">
        <v>282</v>
      </c>
      <c r="CL200" s="36" t="s">
        <v>282</v>
      </c>
      <c r="CM200" s="33" t="s">
        <v>282</v>
      </c>
      <c r="CN200" s="33"/>
      <c r="CO200" s="33"/>
      <c r="CP200" s="1"/>
      <c r="CU200" s="78" t="s">
        <v>320</v>
      </c>
      <c r="CV200" s="36"/>
      <c r="CW200" s="36"/>
      <c r="CX200" s="131"/>
      <c r="DA200" s="78"/>
      <c r="DP200" s="36" t="s">
        <v>1732</v>
      </c>
      <c r="DQ200" s="36" t="s">
        <v>1733</v>
      </c>
      <c r="DT200" s="36"/>
      <c r="DX200" s="36"/>
      <c r="FP200" s="36"/>
      <c r="FR200" s="36"/>
    </row>
    <row r="201" spans="1:174" s="12" customFormat="1" ht="12.75" customHeight="1" x14ac:dyDescent="0.25">
      <c r="A201" s="738"/>
      <c r="B201" s="733"/>
      <c r="C201" s="196" t="s">
        <v>1032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168"/>
      <c r="P201" s="36"/>
      <c r="Q201" s="36"/>
      <c r="R201" s="36"/>
      <c r="S201" s="36"/>
      <c r="T201" s="36"/>
      <c r="U201" s="111"/>
      <c r="V201" s="111"/>
      <c r="W201" s="36"/>
      <c r="X201" s="25"/>
      <c r="AA201" s="36"/>
      <c r="AB201" s="36"/>
      <c r="AD201" s="36"/>
      <c r="AF201" s="36"/>
      <c r="AI201" s="131"/>
      <c r="AN201" s="131"/>
      <c r="AO201" s="136"/>
      <c r="AP201" s="180"/>
      <c r="AV201" s="36"/>
      <c r="AW201" s="171"/>
      <c r="AX201" s="131"/>
      <c r="AY201" s="131"/>
      <c r="AZ201" s="78"/>
      <c r="BC201" s="36" t="s">
        <v>282</v>
      </c>
      <c r="BD201" s="36"/>
      <c r="BP201" s="33"/>
      <c r="BQ201" s="33" t="s">
        <v>282</v>
      </c>
      <c r="BS201" s="36"/>
      <c r="BT201" s="307"/>
      <c r="BU201" s="36"/>
      <c r="BV201" s="36"/>
      <c r="BW201" s="36"/>
      <c r="BX201" s="111"/>
      <c r="BY201" s="33"/>
      <c r="BZ201" s="33"/>
      <c r="CA201" s="25"/>
      <c r="CC201" s="36"/>
      <c r="CD201" s="36"/>
      <c r="CE201" s="36"/>
      <c r="CF201" s="36"/>
      <c r="CG201" s="36"/>
      <c r="CH201" s="36"/>
      <c r="CI201" s="33" t="s">
        <v>282</v>
      </c>
      <c r="CL201" s="36" t="s">
        <v>282</v>
      </c>
      <c r="CM201" s="33" t="s">
        <v>282</v>
      </c>
      <c r="CN201" s="33"/>
      <c r="CO201" s="33"/>
      <c r="CP201" s="1"/>
      <c r="CU201" s="78" t="s">
        <v>1638</v>
      </c>
      <c r="CV201" s="36"/>
      <c r="CW201" s="36"/>
      <c r="CX201" s="168" t="s">
        <v>1657</v>
      </c>
      <c r="DA201" s="78"/>
      <c r="DD201" s="12" t="s">
        <v>282</v>
      </c>
      <c r="DJ201" s="12" t="s">
        <v>282</v>
      </c>
      <c r="DP201" s="36" t="s">
        <v>1732</v>
      </c>
      <c r="DQ201" s="36" t="s">
        <v>1733</v>
      </c>
      <c r="DT201" s="36"/>
      <c r="DX201" s="36"/>
      <c r="FP201" s="36"/>
      <c r="FR201" s="36"/>
    </row>
    <row r="202" spans="1:174" s="12" customFormat="1" ht="12.75" customHeight="1" x14ac:dyDescent="0.25">
      <c r="A202" s="738"/>
      <c r="B202" s="733"/>
      <c r="C202" s="196" t="s">
        <v>1033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168"/>
      <c r="P202" s="36"/>
      <c r="Q202" s="36"/>
      <c r="R202" s="36"/>
      <c r="S202" s="36"/>
      <c r="T202" s="36"/>
      <c r="U202" s="111"/>
      <c r="V202" s="111"/>
      <c r="W202" s="36"/>
      <c r="X202" s="25"/>
      <c r="AA202" s="36"/>
      <c r="AB202" s="36"/>
      <c r="AD202" s="36"/>
      <c r="AF202" s="36"/>
      <c r="AI202" s="131"/>
      <c r="AN202" s="131"/>
      <c r="AO202" s="136"/>
      <c r="AP202" s="180"/>
      <c r="AV202" s="36"/>
      <c r="AW202" s="171"/>
      <c r="AX202" s="131"/>
      <c r="AY202" s="131"/>
      <c r="AZ202" s="78"/>
      <c r="BC202" s="36" t="s">
        <v>282</v>
      </c>
      <c r="BD202" s="36"/>
      <c r="BP202" s="33"/>
      <c r="BQ202" s="33" t="s">
        <v>282</v>
      </c>
      <c r="BS202" s="36"/>
      <c r="BT202" s="307"/>
      <c r="BU202" s="36"/>
      <c r="BV202" s="36"/>
      <c r="BW202" s="36"/>
      <c r="BX202" s="111"/>
      <c r="BY202" s="33"/>
      <c r="BZ202" s="33"/>
      <c r="CA202" s="25"/>
      <c r="CC202" s="36"/>
      <c r="CD202" s="36"/>
      <c r="CE202" s="36"/>
      <c r="CF202" s="36"/>
      <c r="CG202" s="36"/>
      <c r="CH202" s="36"/>
      <c r="CI202" s="33" t="s">
        <v>282</v>
      </c>
      <c r="CL202" s="36" t="s">
        <v>282</v>
      </c>
      <c r="CM202" s="33" t="s">
        <v>282</v>
      </c>
      <c r="CN202" s="33"/>
      <c r="CO202" s="33"/>
      <c r="CP202" s="1"/>
      <c r="CU202" s="78" t="s">
        <v>282</v>
      </c>
      <c r="CV202" s="36"/>
      <c r="CW202" s="36"/>
      <c r="CX202" s="131"/>
      <c r="DA202" s="78"/>
      <c r="DD202" s="12" t="s">
        <v>282</v>
      </c>
      <c r="DP202" s="36" t="s">
        <v>282</v>
      </c>
      <c r="DQ202" s="36" t="s">
        <v>282</v>
      </c>
      <c r="DT202" s="36"/>
      <c r="DX202" s="36"/>
      <c r="FP202" s="36"/>
      <c r="FR202" s="36"/>
    </row>
    <row r="203" spans="1:174" s="12" customFormat="1" ht="12.75" customHeight="1" x14ac:dyDescent="0.25">
      <c r="A203" s="738"/>
      <c r="B203" s="733"/>
      <c r="C203" s="196" t="s">
        <v>1034</v>
      </c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168"/>
      <c r="P203" s="36"/>
      <c r="Q203" s="36"/>
      <c r="R203" s="36"/>
      <c r="S203" s="36"/>
      <c r="T203" s="36"/>
      <c r="U203" s="111"/>
      <c r="V203" s="111"/>
      <c r="W203" s="36"/>
      <c r="X203" s="25"/>
      <c r="AA203" s="36"/>
      <c r="AB203" s="36"/>
      <c r="AD203" s="36"/>
      <c r="AF203" s="36"/>
      <c r="AI203" s="131"/>
      <c r="AN203" s="131"/>
      <c r="AO203" s="136"/>
      <c r="AP203" s="180"/>
      <c r="AV203" s="36"/>
      <c r="AW203" s="171"/>
      <c r="AX203" s="131"/>
      <c r="AY203" s="131"/>
      <c r="AZ203" s="78"/>
      <c r="BC203" s="36" t="s">
        <v>1091</v>
      </c>
      <c r="BD203" s="36" t="s">
        <v>282</v>
      </c>
      <c r="BP203" s="33"/>
      <c r="BQ203" s="33" t="s">
        <v>282</v>
      </c>
      <c r="BS203" s="36"/>
      <c r="BT203" s="307"/>
      <c r="BU203" s="36"/>
      <c r="BV203" s="36"/>
      <c r="BW203" s="36"/>
      <c r="BX203" s="111"/>
      <c r="BY203" s="33"/>
      <c r="BZ203" s="33"/>
      <c r="CA203" s="25"/>
      <c r="CC203" s="36"/>
      <c r="CD203" s="36"/>
      <c r="CE203" s="36"/>
      <c r="CF203" s="36"/>
      <c r="CG203" s="36"/>
      <c r="CH203" s="36"/>
      <c r="CI203" s="33" t="s">
        <v>282</v>
      </c>
      <c r="CL203" s="36" t="s">
        <v>282</v>
      </c>
      <c r="CM203" s="33" t="s">
        <v>282</v>
      </c>
      <c r="CN203" s="33"/>
      <c r="CO203" s="33"/>
      <c r="CP203" s="1"/>
      <c r="CU203" s="78" t="s">
        <v>331</v>
      </c>
      <c r="CV203" s="36"/>
      <c r="CW203" s="36"/>
      <c r="CX203" s="131"/>
      <c r="DA203" s="78"/>
      <c r="DP203" s="36" t="s">
        <v>282</v>
      </c>
      <c r="DQ203" s="36" t="s">
        <v>282</v>
      </c>
      <c r="DT203" s="36"/>
      <c r="DX203" s="36"/>
      <c r="FP203" s="36"/>
      <c r="FR203" s="36"/>
    </row>
    <row r="204" spans="1:174" s="12" customFormat="1" ht="12.75" customHeight="1" x14ac:dyDescent="0.25">
      <c r="A204" s="738"/>
      <c r="B204" s="733"/>
      <c r="C204" s="196" t="s">
        <v>804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168"/>
      <c r="P204" s="36"/>
      <c r="Q204" s="36"/>
      <c r="R204" s="36"/>
      <c r="S204" s="36"/>
      <c r="T204" s="36"/>
      <c r="U204" s="111"/>
      <c r="V204" s="111"/>
      <c r="W204" s="36"/>
      <c r="X204" s="25"/>
      <c r="AA204" s="36"/>
      <c r="AB204" s="36"/>
      <c r="AD204" s="36"/>
      <c r="AF204" s="36"/>
      <c r="AI204" s="131"/>
      <c r="AN204" s="131"/>
      <c r="AO204" s="136"/>
      <c r="AP204" s="180"/>
      <c r="AV204" s="36"/>
      <c r="AW204" s="171"/>
      <c r="AX204" s="131"/>
      <c r="AY204" s="131"/>
      <c r="AZ204" s="78"/>
      <c r="BC204" s="36" t="s">
        <v>282</v>
      </c>
      <c r="BD204" s="36"/>
      <c r="BP204" s="33"/>
      <c r="BQ204" s="33" t="s">
        <v>282</v>
      </c>
      <c r="BS204" s="36"/>
      <c r="BT204" s="307"/>
      <c r="BU204" s="36"/>
      <c r="BV204" s="36"/>
      <c r="BW204" s="36"/>
      <c r="BX204" s="111"/>
      <c r="BY204" s="33"/>
      <c r="BZ204" s="33"/>
      <c r="CA204" s="372" t="s">
        <v>282</v>
      </c>
      <c r="CC204" s="36"/>
      <c r="CD204" s="36"/>
      <c r="CE204" s="36"/>
      <c r="CF204" s="36"/>
      <c r="CG204" s="36"/>
      <c r="CH204" s="36"/>
      <c r="CI204" s="33" t="s">
        <v>282</v>
      </c>
      <c r="CL204" s="36"/>
      <c r="CM204" s="33" t="s">
        <v>282</v>
      </c>
      <c r="CN204" s="33"/>
      <c r="CO204" s="33"/>
      <c r="CP204" s="1"/>
      <c r="CU204" s="78" t="s">
        <v>282</v>
      </c>
      <c r="CV204" s="36"/>
      <c r="CW204" s="36"/>
      <c r="CX204" s="131"/>
      <c r="DA204" s="78"/>
      <c r="DD204" s="12" t="s">
        <v>282</v>
      </c>
      <c r="DJ204" s="12" t="s">
        <v>282</v>
      </c>
      <c r="DP204" s="36" t="s">
        <v>282</v>
      </c>
      <c r="DQ204" s="36" t="s">
        <v>282</v>
      </c>
      <c r="DT204" s="36"/>
      <c r="DX204" s="36"/>
      <c r="FP204" s="36"/>
      <c r="FR204" s="36"/>
    </row>
    <row r="205" spans="1:174" s="12" customFormat="1" ht="12.75" customHeight="1" x14ac:dyDescent="0.25">
      <c r="A205" s="738"/>
      <c r="B205" s="733"/>
      <c r="C205" s="196" t="s">
        <v>1035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168"/>
      <c r="P205" s="36"/>
      <c r="Q205" s="36"/>
      <c r="R205" s="36"/>
      <c r="S205" s="36"/>
      <c r="T205" s="36"/>
      <c r="U205" s="111"/>
      <c r="V205" s="111"/>
      <c r="W205" s="36"/>
      <c r="X205" s="25"/>
      <c r="AA205" s="36"/>
      <c r="AB205" s="36"/>
      <c r="AD205" s="36"/>
      <c r="AF205" s="36"/>
      <c r="AI205" s="131"/>
      <c r="AN205" s="131"/>
      <c r="AO205" s="136"/>
      <c r="AP205" s="180"/>
      <c r="AV205" s="36"/>
      <c r="AW205" s="171"/>
      <c r="AX205" s="131"/>
      <c r="AY205" s="131"/>
      <c r="AZ205" s="78"/>
      <c r="BC205" s="36" t="s">
        <v>1091</v>
      </c>
      <c r="BD205" s="36" t="s">
        <v>282</v>
      </c>
      <c r="BP205" s="33"/>
      <c r="BQ205" s="33" t="s">
        <v>282</v>
      </c>
      <c r="BS205" s="36"/>
      <c r="BT205" s="307"/>
      <c r="BU205" s="36"/>
      <c r="BV205" s="36"/>
      <c r="BW205" s="36"/>
      <c r="BX205" s="111"/>
      <c r="BY205" s="33"/>
      <c r="BZ205" s="33"/>
      <c r="CA205" s="25"/>
      <c r="CC205" s="36"/>
      <c r="CD205" s="36"/>
      <c r="CE205" s="36"/>
      <c r="CF205" s="36"/>
      <c r="CG205" s="36"/>
      <c r="CH205" s="36"/>
      <c r="CI205" s="33" t="s">
        <v>1604</v>
      </c>
      <c r="CL205" s="36" t="s">
        <v>282</v>
      </c>
      <c r="CM205" s="33"/>
      <c r="CN205" s="33"/>
      <c r="CO205" s="33"/>
      <c r="CP205" s="1"/>
      <c r="CU205" s="78" t="s">
        <v>331</v>
      </c>
      <c r="CV205" s="36"/>
      <c r="CW205" s="36"/>
      <c r="CX205" s="131"/>
      <c r="DA205" s="78"/>
      <c r="DI205" s="12" t="s">
        <v>282</v>
      </c>
      <c r="DJ205" s="12" t="s">
        <v>282</v>
      </c>
      <c r="DP205" s="36" t="s">
        <v>282</v>
      </c>
      <c r="DQ205" s="36" t="s">
        <v>282</v>
      </c>
      <c r="DT205" s="36"/>
      <c r="DX205" s="36"/>
      <c r="FP205" s="36"/>
      <c r="FR205" s="36"/>
    </row>
    <row r="206" spans="1:174" s="12" customFormat="1" ht="12.75" customHeight="1" x14ac:dyDescent="0.25">
      <c r="A206" s="738"/>
      <c r="B206" s="733"/>
      <c r="C206" s="196" t="s">
        <v>1022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168"/>
      <c r="P206" s="36"/>
      <c r="Q206" s="36"/>
      <c r="R206" s="36"/>
      <c r="S206" s="36"/>
      <c r="T206" s="36"/>
      <c r="U206" s="111"/>
      <c r="V206" s="111"/>
      <c r="W206" s="36"/>
      <c r="X206" s="25"/>
      <c r="AA206" s="36"/>
      <c r="AB206" s="36"/>
      <c r="AD206" s="36"/>
      <c r="AF206" s="36"/>
      <c r="AI206" s="131"/>
      <c r="AN206" s="131"/>
      <c r="AO206" s="136"/>
      <c r="AP206" s="180"/>
      <c r="AV206" s="36"/>
      <c r="AW206" s="171"/>
      <c r="AX206" s="131"/>
      <c r="AY206" s="131"/>
      <c r="AZ206" s="78"/>
      <c r="BC206" s="36" t="s">
        <v>282</v>
      </c>
      <c r="BD206" s="36"/>
      <c r="BP206" s="33"/>
      <c r="BQ206" s="33" t="s">
        <v>282</v>
      </c>
      <c r="BS206" s="36"/>
      <c r="BT206" s="307"/>
      <c r="BU206" s="36"/>
      <c r="BV206" s="36"/>
      <c r="BW206" s="36"/>
      <c r="BX206" s="111"/>
      <c r="BY206" s="33"/>
      <c r="BZ206" s="33"/>
      <c r="CA206" s="372" t="s">
        <v>282</v>
      </c>
      <c r="CC206" s="36"/>
      <c r="CD206" s="36"/>
      <c r="CE206" s="36"/>
      <c r="CF206" s="36"/>
      <c r="CG206" s="36"/>
      <c r="CH206" s="36"/>
      <c r="CI206" s="33" t="s">
        <v>282</v>
      </c>
      <c r="CL206" s="36" t="s">
        <v>282</v>
      </c>
      <c r="CM206" s="33" t="s">
        <v>282</v>
      </c>
      <c r="CN206" s="33"/>
      <c r="CO206" s="33"/>
      <c r="CP206" s="1"/>
      <c r="CU206" s="78" t="s">
        <v>1632</v>
      </c>
      <c r="CV206" s="36"/>
      <c r="CW206" s="36"/>
      <c r="CX206" s="131"/>
      <c r="DA206" s="78"/>
      <c r="DD206" s="12" t="s">
        <v>282</v>
      </c>
      <c r="DP206" s="36" t="s">
        <v>282</v>
      </c>
      <c r="DQ206" s="36" t="s">
        <v>282</v>
      </c>
      <c r="DT206" s="36"/>
      <c r="DX206" s="36"/>
      <c r="FP206" s="36"/>
      <c r="FR206" s="36"/>
    </row>
    <row r="207" spans="1:174" s="12" customFormat="1" ht="12.75" customHeight="1" x14ac:dyDescent="0.25">
      <c r="A207" s="738"/>
      <c r="B207" s="733"/>
      <c r="C207" s="196" t="s">
        <v>1036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168"/>
      <c r="P207" s="36"/>
      <c r="Q207" s="36"/>
      <c r="R207" s="36"/>
      <c r="S207" s="36"/>
      <c r="T207" s="36"/>
      <c r="U207" s="111"/>
      <c r="V207" s="111"/>
      <c r="W207" s="36"/>
      <c r="X207" s="25"/>
      <c r="AA207" s="36"/>
      <c r="AB207" s="36"/>
      <c r="AD207" s="36"/>
      <c r="AF207" s="36"/>
      <c r="AI207" s="131"/>
      <c r="AN207" s="131"/>
      <c r="AO207" s="136"/>
      <c r="AP207" s="180"/>
      <c r="AV207" s="36"/>
      <c r="AW207" s="171"/>
      <c r="AX207" s="131"/>
      <c r="AY207" s="131"/>
      <c r="AZ207" s="78"/>
      <c r="BC207" s="36" t="s">
        <v>282</v>
      </c>
      <c r="BD207" s="36"/>
      <c r="BP207" s="33"/>
      <c r="BQ207" s="33" t="s">
        <v>282</v>
      </c>
      <c r="BS207" s="36"/>
      <c r="BT207" s="307"/>
      <c r="BU207" s="36"/>
      <c r="BV207" s="36"/>
      <c r="BW207" s="36"/>
      <c r="BX207" s="111"/>
      <c r="BY207" s="33"/>
      <c r="BZ207" s="33"/>
      <c r="CA207" s="25"/>
      <c r="CC207" s="36"/>
      <c r="CD207" s="36"/>
      <c r="CE207" s="36"/>
      <c r="CF207" s="36"/>
      <c r="CG207" s="36"/>
      <c r="CH207" s="36"/>
      <c r="CI207" s="35" t="s">
        <v>282</v>
      </c>
      <c r="CL207" s="36" t="s">
        <v>282</v>
      </c>
      <c r="CM207" s="35" t="s">
        <v>282</v>
      </c>
      <c r="CN207" s="33"/>
      <c r="CO207" s="33"/>
      <c r="CP207" s="1"/>
      <c r="CU207" s="78" t="s">
        <v>282</v>
      </c>
      <c r="CV207" s="36"/>
      <c r="CW207" s="36"/>
      <c r="CX207" s="131"/>
      <c r="DA207" s="78"/>
      <c r="DD207" s="12" t="s">
        <v>282</v>
      </c>
      <c r="DP207" s="36" t="s">
        <v>282</v>
      </c>
      <c r="DQ207" s="36" t="s">
        <v>282</v>
      </c>
      <c r="DT207" s="36"/>
      <c r="DX207" s="36"/>
      <c r="FP207" s="36"/>
      <c r="FR207" s="36"/>
    </row>
    <row r="208" spans="1:174" s="12" customFormat="1" ht="12.75" customHeight="1" x14ac:dyDescent="0.25">
      <c r="A208" s="738"/>
      <c r="B208" s="733"/>
      <c r="C208" s="196" t="s">
        <v>805</v>
      </c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168"/>
      <c r="P208" s="36"/>
      <c r="Q208" s="36"/>
      <c r="R208" s="36"/>
      <c r="S208" s="36"/>
      <c r="T208" s="36"/>
      <c r="U208" s="111"/>
      <c r="V208" s="111"/>
      <c r="W208" s="36"/>
      <c r="X208" s="25"/>
      <c r="AA208" s="36"/>
      <c r="AB208" s="36"/>
      <c r="AD208" s="36"/>
      <c r="AF208" s="36"/>
      <c r="AI208" s="131"/>
      <c r="AN208" s="131"/>
      <c r="AO208" s="136"/>
      <c r="AP208" s="180"/>
      <c r="AV208" s="36"/>
      <c r="AW208" s="171"/>
      <c r="AX208" s="131"/>
      <c r="AY208" s="131"/>
      <c r="AZ208" s="78"/>
      <c r="BC208" s="36" t="s">
        <v>282</v>
      </c>
      <c r="BD208" s="36"/>
      <c r="BP208" s="33"/>
      <c r="BQ208" s="33" t="s">
        <v>282</v>
      </c>
      <c r="BS208" s="36"/>
      <c r="BT208" s="307"/>
      <c r="BU208" s="36"/>
      <c r="BV208" s="36"/>
      <c r="BW208" s="36"/>
      <c r="BX208" s="111"/>
      <c r="BY208" s="33"/>
      <c r="BZ208" s="33"/>
      <c r="CA208" s="372" t="s">
        <v>282</v>
      </c>
      <c r="CC208" s="36"/>
      <c r="CD208" s="36"/>
      <c r="CE208" s="36"/>
      <c r="CF208" s="36"/>
      <c r="CG208" s="36"/>
      <c r="CH208" s="36"/>
      <c r="CI208" s="35" t="s">
        <v>282</v>
      </c>
      <c r="CL208" s="36" t="s">
        <v>282</v>
      </c>
      <c r="CM208" s="35" t="s">
        <v>282</v>
      </c>
      <c r="CN208" s="33"/>
      <c r="CO208" s="33"/>
      <c r="CP208" s="1"/>
      <c r="CU208" s="78" t="s">
        <v>282</v>
      </c>
      <c r="CV208" s="36"/>
      <c r="CW208" s="36"/>
      <c r="CX208" s="131"/>
      <c r="DA208" s="78"/>
      <c r="DD208" s="12" t="s">
        <v>282</v>
      </c>
      <c r="DJ208" s="12" t="s">
        <v>282</v>
      </c>
      <c r="DP208" s="36" t="s">
        <v>282</v>
      </c>
      <c r="DQ208" s="36" t="s">
        <v>282</v>
      </c>
      <c r="DT208" s="36"/>
      <c r="DX208" s="36"/>
      <c r="FP208" s="36"/>
      <c r="FR208" s="36"/>
    </row>
    <row r="209" spans="1:174" s="12" customFormat="1" ht="12.65" customHeight="1" x14ac:dyDescent="0.25">
      <c r="A209" s="738"/>
      <c r="B209" s="733"/>
      <c r="C209" s="196" t="s">
        <v>806</v>
      </c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168"/>
      <c r="P209" s="36"/>
      <c r="Q209" s="36"/>
      <c r="R209" s="36"/>
      <c r="S209" s="36"/>
      <c r="T209" s="36"/>
      <c r="U209" s="111"/>
      <c r="V209" s="111"/>
      <c r="W209" s="36"/>
      <c r="X209" s="25"/>
      <c r="AA209" s="36"/>
      <c r="AB209" s="36"/>
      <c r="AD209" s="36"/>
      <c r="AF209" s="36"/>
      <c r="AI209" s="131"/>
      <c r="AN209" s="131"/>
      <c r="AO209" s="136"/>
      <c r="AP209" s="180"/>
      <c r="AV209" s="36"/>
      <c r="AW209" s="171"/>
      <c r="AX209" s="131"/>
      <c r="AY209" s="131"/>
      <c r="AZ209" s="78"/>
      <c r="BC209" s="36" t="s">
        <v>1091</v>
      </c>
      <c r="BD209" s="36" t="s">
        <v>282</v>
      </c>
      <c r="BP209" s="33"/>
      <c r="BQ209" s="33" t="s">
        <v>282</v>
      </c>
      <c r="BS209" s="36"/>
      <c r="BT209" s="307"/>
      <c r="BU209" s="36"/>
      <c r="BV209" s="36"/>
      <c r="BW209" s="36"/>
      <c r="BX209" s="111"/>
      <c r="BY209" s="33"/>
      <c r="BZ209" s="33"/>
      <c r="CA209" s="25"/>
      <c r="CC209" s="36"/>
      <c r="CD209" s="36"/>
      <c r="CE209" s="36"/>
      <c r="CF209" s="36"/>
      <c r="CG209" s="36"/>
      <c r="CH209" s="36"/>
      <c r="CI209" s="36" t="s">
        <v>1603</v>
      </c>
      <c r="CL209" s="36" t="s">
        <v>282</v>
      </c>
      <c r="CM209" s="36"/>
      <c r="CN209" s="33"/>
      <c r="CO209" s="33"/>
      <c r="CP209" s="1"/>
      <c r="CU209" s="78" t="s">
        <v>282</v>
      </c>
      <c r="CV209" s="36"/>
      <c r="CW209" s="36"/>
      <c r="CX209" s="131"/>
      <c r="DA209" s="78"/>
      <c r="DD209" s="12" t="s">
        <v>282</v>
      </c>
      <c r="DP209" s="36" t="s">
        <v>1732</v>
      </c>
      <c r="DQ209" s="36" t="s">
        <v>1733</v>
      </c>
      <c r="DT209" s="36"/>
      <c r="DX209" s="36"/>
      <c r="FP209" s="36"/>
      <c r="FR209" s="36"/>
    </row>
    <row r="210" spans="1:174" s="12" customFormat="1" ht="12.75" customHeight="1" x14ac:dyDescent="0.25">
      <c r="A210" s="738"/>
      <c r="B210" s="733"/>
      <c r="C210" s="196" t="s">
        <v>1037</v>
      </c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168"/>
      <c r="P210" s="36"/>
      <c r="Q210" s="36"/>
      <c r="R210" s="36"/>
      <c r="S210" s="36"/>
      <c r="T210" s="36"/>
      <c r="U210" s="111"/>
      <c r="V210" s="111"/>
      <c r="W210" s="36"/>
      <c r="X210" s="25"/>
      <c r="AA210" s="36"/>
      <c r="AB210" s="36"/>
      <c r="AD210" s="36"/>
      <c r="AF210" s="36"/>
      <c r="AI210" s="131"/>
      <c r="AN210" s="131"/>
      <c r="AO210" s="136"/>
      <c r="AP210" s="180"/>
      <c r="AV210" s="36"/>
      <c r="AW210" s="171"/>
      <c r="AX210" s="131"/>
      <c r="AY210" s="131"/>
      <c r="AZ210" s="78"/>
      <c r="BC210" s="36" t="s">
        <v>282</v>
      </c>
      <c r="BD210" s="36"/>
      <c r="BP210" s="33"/>
      <c r="BQ210" s="33" t="s">
        <v>282</v>
      </c>
      <c r="BS210" s="36"/>
      <c r="BT210" s="307"/>
      <c r="BU210" s="36"/>
      <c r="BV210" s="36"/>
      <c r="BW210" s="36"/>
      <c r="BX210" s="111"/>
      <c r="BY210" s="33"/>
      <c r="BZ210" s="33"/>
      <c r="CA210" s="25"/>
      <c r="CC210" s="36"/>
      <c r="CD210" s="36"/>
      <c r="CE210" s="36"/>
      <c r="CF210" s="36"/>
      <c r="CG210" s="36"/>
      <c r="CH210" s="36"/>
      <c r="CI210" s="36" t="s">
        <v>282</v>
      </c>
      <c r="CL210" s="36" t="s">
        <v>282</v>
      </c>
      <c r="CM210" s="36" t="s">
        <v>282</v>
      </c>
      <c r="CN210" s="33"/>
      <c r="CO210" s="33"/>
      <c r="CP210" s="1"/>
      <c r="CU210" s="78" t="s">
        <v>282</v>
      </c>
      <c r="CV210" s="36"/>
      <c r="CW210" s="36"/>
      <c r="CX210" s="131"/>
      <c r="DA210" s="78"/>
      <c r="DI210" s="12" t="s">
        <v>282</v>
      </c>
      <c r="DP210" s="36" t="s">
        <v>1734</v>
      </c>
      <c r="DQ210" s="36" t="s">
        <v>1735</v>
      </c>
      <c r="DT210" s="36"/>
      <c r="DX210" s="36"/>
      <c r="FP210" s="36"/>
      <c r="FR210" s="36"/>
    </row>
    <row r="211" spans="1:174" s="12" customFormat="1" ht="13.5" customHeight="1" x14ac:dyDescent="0.25">
      <c r="A211" s="738"/>
      <c r="B211" s="733"/>
      <c r="C211" s="196" t="s">
        <v>1020</v>
      </c>
      <c r="D211" s="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41"/>
      <c r="P211" s="33"/>
      <c r="Q211" s="33"/>
      <c r="R211" s="33"/>
      <c r="S211" s="33"/>
      <c r="T211" s="33"/>
      <c r="U211" s="33"/>
      <c r="V211" s="33"/>
      <c r="W211" s="33"/>
      <c r="X211" s="1"/>
      <c r="Y211" s="1"/>
      <c r="Z211" s="1"/>
      <c r="AA211" s="33"/>
      <c r="AB211" s="33"/>
      <c r="AC211" s="1"/>
      <c r="AD211" s="33"/>
      <c r="AE211" s="1"/>
      <c r="AF211" s="33"/>
      <c r="AG211" s="1"/>
      <c r="AH211" s="1"/>
      <c r="AI211" s="10"/>
      <c r="AJ211" s="1"/>
      <c r="AK211" s="1"/>
      <c r="AL211" s="1"/>
      <c r="AM211" s="1"/>
      <c r="AN211" s="10"/>
      <c r="AO211" s="1"/>
      <c r="AP211" s="1"/>
      <c r="AQ211" s="1"/>
      <c r="AR211" s="1"/>
      <c r="AS211" s="1"/>
      <c r="AT211" s="1"/>
      <c r="AU211" s="1"/>
      <c r="AV211" s="33"/>
      <c r="AW211" s="1"/>
      <c r="AX211" s="10"/>
      <c r="AY211" s="10"/>
      <c r="AZ211" s="38"/>
      <c r="BA211" s="1"/>
      <c r="BB211" s="1"/>
      <c r="BC211" s="33" t="s">
        <v>282</v>
      </c>
      <c r="BD211" s="33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33"/>
      <c r="BQ211" s="38" t="s">
        <v>1185</v>
      </c>
      <c r="BR211" s="1"/>
      <c r="BS211" s="33"/>
      <c r="BT211" s="33"/>
      <c r="BU211" s="33"/>
      <c r="BV211" s="33"/>
      <c r="BW211" s="33"/>
      <c r="BX211" s="33"/>
      <c r="BY211" s="33"/>
      <c r="BZ211" s="33"/>
      <c r="CA211" s="1"/>
      <c r="CB211" s="1"/>
      <c r="CC211" s="33"/>
      <c r="CD211" s="33"/>
      <c r="CE211" s="33"/>
      <c r="CF211" s="33"/>
      <c r="CG211" s="33"/>
      <c r="CH211" s="33"/>
      <c r="CI211" s="33" t="s">
        <v>282</v>
      </c>
      <c r="CJ211" s="1"/>
      <c r="CK211" s="1"/>
      <c r="CL211" s="33" t="s">
        <v>282</v>
      </c>
      <c r="CM211" s="33" t="s">
        <v>282</v>
      </c>
      <c r="CN211" s="33"/>
      <c r="CO211" s="33"/>
      <c r="CP211" s="1"/>
      <c r="CQ211" s="1"/>
      <c r="CR211" s="1"/>
      <c r="CS211" s="1"/>
      <c r="CT211" s="1"/>
      <c r="CU211" s="38" t="s">
        <v>282</v>
      </c>
      <c r="CV211" s="33"/>
      <c r="CW211" s="33"/>
      <c r="CX211" s="10"/>
      <c r="CY211" s="1"/>
      <c r="CZ211" s="1"/>
      <c r="DA211" s="38"/>
      <c r="DB211" s="1"/>
      <c r="DC211" s="1"/>
      <c r="DD211" s="1"/>
      <c r="DE211" s="1"/>
      <c r="DF211" s="1"/>
      <c r="DG211" s="1"/>
      <c r="DH211" s="1"/>
      <c r="DI211" s="1" t="s">
        <v>282</v>
      </c>
      <c r="DJ211" s="1"/>
      <c r="DK211" s="1"/>
      <c r="DL211" s="1"/>
      <c r="DM211" s="1"/>
      <c r="DN211" s="1"/>
      <c r="DO211" s="1"/>
      <c r="DP211" s="33" t="s">
        <v>282</v>
      </c>
      <c r="DQ211" s="33" t="s">
        <v>282</v>
      </c>
      <c r="DR211" s="1"/>
      <c r="DS211" s="1"/>
      <c r="DT211" s="33"/>
      <c r="DU211" s="1"/>
      <c r="DV211" s="1"/>
      <c r="DW211" s="1"/>
      <c r="DX211" s="33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FP211" s="36"/>
      <c r="FR211" s="36"/>
    </row>
    <row r="212" spans="1:174" s="12" customFormat="1" ht="12.75" customHeight="1" x14ac:dyDescent="0.25">
      <c r="A212" s="738"/>
      <c r="B212" s="413"/>
      <c r="C212" s="196" t="s">
        <v>1607</v>
      </c>
      <c r="D212" s="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41"/>
      <c r="P212" s="33"/>
      <c r="Q212" s="33"/>
      <c r="R212" s="33"/>
      <c r="S212" s="33"/>
      <c r="T212" s="33"/>
      <c r="U212" s="33"/>
      <c r="V212" s="33"/>
      <c r="W212" s="33"/>
      <c r="X212" s="1"/>
      <c r="Y212" s="1"/>
      <c r="Z212" s="1"/>
      <c r="AA212" s="33"/>
      <c r="AB212" s="33"/>
      <c r="AC212" s="1"/>
      <c r="AD212" s="33"/>
      <c r="AE212" s="1"/>
      <c r="AF212" s="33"/>
      <c r="AG212" s="1"/>
      <c r="AH212" s="1"/>
      <c r="AI212" s="10"/>
      <c r="AJ212" s="1"/>
      <c r="AK212" s="1"/>
      <c r="AL212" s="1"/>
      <c r="AM212" s="1"/>
      <c r="AN212" s="10"/>
      <c r="AO212" s="1"/>
      <c r="AP212" s="1"/>
      <c r="AQ212" s="1"/>
      <c r="AR212" s="1"/>
      <c r="AS212" s="1"/>
      <c r="AT212" s="1"/>
      <c r="AU212" s="1"/>
      <c r="AV212" s="33"/>
      <c r="AW212" s="1"/>
      <c r="AX212" s="10"/>
      <c r="AY212" s="10"/>
      <c r="AZ212" s="38"/>
      <c r="BA212" s="1"/>
      <c r="BB212" s="1"/>
      <c r="BC212" s="33"/>
      <c r="BD212" s="33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33"/>
      <c r="BQ212" s="33"/>
      <c r="BR212" s="1"/>
      <c r="BS212" s="33"/>
      <c r="BT212" s="33"/>
      <c r="BU212" s="33"/>
      <c r="BV212" s="33"/>
      <c r="BW212" s="33"/>
      <c r="BX212" s="33"/>
      <c r="BY212" s="33"/>
      <c r="BZ212" s="33"/>
      <c r="CA212" s="1"/>
      <c r="CB212" s="1"/>
      <c r="CC212" s="33"/>
      <c r="CD212" s="33"/>
      <c r="CE212" s="33"/>
      <c r="CF212" s="33"/>
      <c r="CG212" s="33"/>
      <c r="CH212" s="33"/>
      <c r="CI212" s="33" t="s">
        <v>282</v>
      </c>
      <c r="CJ212" s="1"/>
      <c r="CK212" s="1"/>
      <c r="CL212" s="33" t="s">
        <v>282</v>
      </c>
      <c r="CM212" s="33" t="s">
        <v>282</v>
      </c>
      <c r="CN212" s="33"/>
      <c r="CO212" s="33"/>
      <c r="CP212" s="1"/>
      <c r="CQ212" s="1"/>
      <c r="CR212" s="1"/>
      <c r="CS212" s="1"/>
      <c r="CT212" s="1"/>
      <c r="CU212" s="38" t="s">
        <v>282</v>
      </c>
      <c r="CV212" s="33"/>
      <c r="CW212" s="33"/>
      <c r="CX212" s="10"/>
      <c r="CY212" s="1"/>
      <c r="CZ212" s="1"/>
      <c r="DA212" s="38"/>
      <c r="DB212" s="1"/>
      <c r="DC212" s="1"/>
      <c r="DD212" s="1" t="s">
        <v>282</v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33" t="s">
        <v>1738</v>
      </c>
      <c r="DQ212" s="33" t="s">
        <v>1738</v>
      </c>
      <c r="DR212" s="1"/>
      <c r="DS212" s="1"/>
      <c r="DT212" s="33"/>
      <c r="DU212" s="1"/>
      <c r="DV212" s="1"/>
      <c r="DW212" s="1"/>
      <c r="DX212" s="33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FP212" s="36"/>
      <c r="FR212" s="36"/>
    </row>
    <row r="213" spans="1:174" s="12" customFormat="1" ht="12.75" customHeight="1" thickBot="1" x14ac:dyDescent="0.3">
      <c r="A213" s="738"/>
      <c r="B213" s="413"/>
      <c r="C213" s="208" t="s">
        <v>1608</v>
      </c>
      <c r="D213" s="21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76"/>
      <c r="P213" s="34"/>
      <c r="Q213" s="34"/>
      <c r="R213" s="34"/>
      <c r="S213" s="34"/>
      <c r="T213" s="34"/>
      <c r="U213" s="34"/>
      <c r="V213" s="34"/>
      <c r="W213" s="34"/>
      <c r="X213" s="21"/>
      <c r="Y213" s="21"/>
      <c r="Z213" s="21"/>
      <c r="AA213" s="34"/>
      <c r="AB213" s="34"/>
      <c r="AC213" s="21"/>
      <c r="AD213" s="34"/>
      <c r="AE213" s="21"/>
      <c r="AF213" s="34"/>
      <c r="AG213" s="21"/>
      <c r="AH213" s="21"/>
      <c r="AI213" s="24"/>
      <c r="AJ213" s="21"/>
      <c r="AK213" s="21"/>
      <c r="AL213" s="21"/>
      <c r="AM213" s="21"/>
      <c r="AN213" s="24"/>
      <c r="AO213" s="21"/>
      <c r="AP213" s="21"/>
      <c r="AQ213" s="21"/>
      <c r="AR213" s="21"/>
      <c r="AS213" s="21"/>
      <c r="AT213" s="21"/>
      <c r="AU213" s="21"/>
      <c r="AV213" s="34"/>
      <c r="AW213" s="21"/>
      <c r="AX213" s="24"/>
      <c r="AY213" s="24"/>
      <c r="AZ213" s="48"/>
      <c r="BA213" s="21"/>
      <c r="BB213" s="21"/>
      <c r="BC213" s="34"/>
      <c r="BD213" s="34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34"/>
      <c r="BQ213" s="34"/>
      <c r="BR213" s="21"/>
      <c r="BS213" s="34"/>
      <c r="BT213" s="34"/>
      <c r="BU213" s="34"/>
      <c r="BV213" s="34"/>
      <c r="BW213" s="34"/>
      <c r="BX213" s="34"/>
      <c r="BY213" s="34"/>
      <c r="BZ213" s="34"/>
      <c r="CA213" s="21"/>
      <c r="CB213" s="21"/>
      <c r="CC213" s="34"/>
      <c r="CD213" s="34"/>
      <c r="CE213" s="34"/>
      <c r="CF213" s="34"/>
      <c r="CG213" s="34"/>
      <c r="CH213" s="34"/>
      <c r="CI213" s="34" t="s">
        <v>282</v>
      </c>
      <c r="CJ213" s="21"/>
      <c r="CK213" s="21"/>
      <c r="CL213" s="34" t="s">
        <v>282</v>
      </c>
      <c r="CM213" s="34" t="s">
        <v>282</v>
      </c>
      <c r="CN213" s="34"/>
      <c r="CO213" s="34"/>
      <c r="CP213" s="21"/>
      <c r="CQ213" s="21"/>
      <c r="CR213" s="21"/>
      <c r="CS213" s="21"/>
      <c r="CT213" s="21"/>
      <c r="CU213" s="48" t="s">
        <v>331</v>
      </c>
      <c r="CV213" s="34"/>
      <c r="CW213" s="34"/>
      <c r="CX213" s="24"/>
      <c r="CY213" s="21"/>
      <c r="CZ213" s="21"/>
      <c r="DA213" s="48"/>
      <c r="DB213" s="21"/>
      <c r="DC213" s="21"/>
      <c r="DD213" s="21" t="s">
        <v>1686</v>
      </c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34" t="s">
        <v>1732</v>
      </c>
      <c r="DQ213" s="34" t="s">
        <v>1733</v>
      </c>
      <c r="DR213" s="21"/>
      <c r="DS213" s="21"/>
      <c r="DT213" s="34"/>
      <c r="DU213" s="21"/>
      <c r="DV213" s="21"/>
      <c r="DW213" s="21"/>
      <c r="DX213" s="34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FP213" s="36"/>
      <c r="FR213" s="36"/>
    </row>
    <row r="214" spans="1:174" s="20" customFormat="1" ht="12.75" customHeight="1" x14ac:dyDescent="0.25">
      <c r="A214" s="738"/>
      <c r="B214" s="740" t="s">
        <v>972</v>
      </c>
      <c r="C214" s="429" t="s">
        <v>808</v>
      </c>
      <c r="D214" s="132"/>
      <c r="E214" s="35"/>
      <c r="F214" s="35"/>
      <c r="G214" s="35"/>
      <c r="H214" s="35"/>
      <c r="I214" s="35"/>
      <c r="J214" s="35"/>
      <c r="K214" s="35"/>
      <c r="L214" s="35"/>
      <c r="M214" s="35" t="s">
        <v>320</v>
      </c>
      <c r="N214" s="35"/>
      <c r="O214" s="132"/>
      <c r="P214" s="35"/>
      <c r="Q214" s="35"/>
      <c r="R214" s="35"/>
      <c r="S214" s="35"/>
      <c r="T214" s="35"/>
      <c r="U214" s="35"/>
      <c r="V214" s="35"/>
      <c r="W214" s="35"/>
      <c r="X214" s="132"/>
      <c r="Y214" s="35" t="s">
        <v>320</v>
      </c>
      <c r="Z214" s="132"/>
      <c r="AA214" s="132"/>
      <c r="AB214" s="35"/>
      <c r="AC214" s="132"/>
      <c r="AD214" s="35"/>
      <c r="AE214" s="132"/>
      <c r="AF214" s="132"/>
      <c r="AG214" s="35" t="s">
        <v>320</v>
      </c>
      <c r="AH214" s="185"/>
      <c r="AI214" s="137"/>
      <c r="AJ214" s="132"/>
      <c r="AK214" s="132"/>
      <c r="AL214" s="132"/>
      <c r="AM214" s="132"/>
      <c r="AN214" s="128"/>
      <c r="AO214" s="194" t="s">
        <v>320</v>
      </c>
      <c r="AP214" s="184"/>
      <c r="AQ214" s="132"/>
      <c r="AR214" s="132"/>
      <c r="AS214" s="132"/>
      <c r="AT214" s="132"/>
      <c r="AU214" s="132"/>
      <c r="AV214" s="35" t="s">
        <v>282</v>
      </c>
      <c r="AW214" s="185"/>
      <c r="AX214" s="128" t="s">
        <v>320</v>
      </c>
      <c r="AY214" s="128"/>
      <c r="AZ214" s="132"/>
      <c r="BA214" s="132"/>
      <c r="BB214" s="132"/>
      <c r="BC214" s="132"/>
      <c r="BD214" s="132"/>
      <c r="BE214" s="132"/>
      <c r="BF214" s="35" t="s">
        <v>282</v>
      </c>
      <c r="BG214" s="132"/>
      <c r="BH214" s="132"/>
      <c r="BI214" s="132"/>
      <c r="BJ214" s="132"/>
      <c r="BK214" s="35" t="s">
        <v>282</v>
      </c>
      <c r="BL214" s="132"/>
      <c r="BM214" s="132"/>
      <c r="BN214" s="35" t="s">
        <v>282</v>
      </c>
      <c r="BO214" s="132"/>
      <c r="BP214" s="132"/>
      <c r="BQ214" s="132"/>
      <c r="BR214" s="35" t="s">
        <v>282</v>
      </c>
      <c r="BS214" s="35"/>
      <c r="BT214" s="35" t="s">
        <v>282</v>
      </c>
      <c r="BU214" s="35"/>
      <c r="BV214" s="35"/>
      <c r="BW214" s="35" t="s">
        <v>1208</v>
      </c>
      <c r="BX214" s="194"/>
      <c r="BY214" s="35" t="s">
        <v>282</v>
      </c>
      <c r="BZ214" s="35"/>
      <c r="CA214" s="368" t="s">
        <v>282</v>
      </c>
      <c r="CB214" s="132"/>
      <c r="CC214" s="132"/>
      <c r="CD214" s="35" t="s">
        <v>282</v>
      </c>
      <c r="CE214" s="35" t="s">
        <v>282</v>
      </c>
      <c r="CF214" s="35"/>
      <c r="CG214" s="35"/>
      <c r="CH214" s="35"/>
      <c r="CI214" s="35"/>
      <c r="CJ214" s="132"/>
      <c r="CK214" s="132"/>
      <c r="CL214" s="35"/>
      <c r="CM214" s="35"/>
      <c r="CN214" s="35"/>
      <c r="CO214" s="35"/>
      <c r="CP214" s="132"/>
      <c r="CQ214" s="132"/>
      <c r="CR214" s="132"/>
      <c r="CS214" s="132"/>
      <c r="CT214" s="132"/>
      <c r="CU214" s="110" t="s">
        <v>282</v>
      </c>
      <c r="CV214" s="35"/>
      <c r="CW214" s="35"/>
      <c r="CX214" s="128"/>
      <c r="CY214" s="132"/>
      <c r="CZ214" s="132"/>
      <c r="DA214" s="110"/>
      <c r="DB214" s="132"/>
      <c r="DC214" s="132"/>
      <c r="DD214" s="132"/>
      <c r="DE214" s="132" t="s">
        <v>1626</v>
      </c>
      <c r="DF214" s="132"/>
      <c r="DG214" s="165"/>
      <c r="DH214" s="165"/>
      <c r="DI214" s="185"/>
      <c r="DJ214" s="137"/>
      <c r="DK214" s="132"/>
      <c r="DL214" s="132"/>
      <c r="DM214" s="132"/>
      <c r="DN214" s="132"/>
      <c r="DO214" s="132"/>
      <c r="DP214" s="132"/>
      <c r="DQ214" s="132"/>
      <c r="DR214" s="128" t="s">
        <v>282</v>
      </c>
      <c r="DS214" s="132"/>
      <c r="DT214" s="35"/>
      <c r="DU214" s="132"/>
      <c r="DV214" s="132"/>
      <c r="DW214" s="132"/>
      <c r="DX214" s="35"/>
      <c r="DY214" s="132"/>
      <c r="DZ214" s="132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32"/>
      <c r="EL214" s="35" t="s">
        <v>320</v>
      </c>
      <c r="EM214" s="35" t="s">
        <v>320</v>
      </c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35"/>
      <c r="FL214" s="31"/>
      <c r="FM214" s="39" t="s">
        <v>320</v>
      </c>
      <c r="FP214" s="31"/>
      <c r="FR214" s="31"/>
    </row>
    <row r="215" spans="1:174" s="1" customFormat="1" ht="12.75" customHeight="1" x14ac:dyDescent="0.25">
      <c r="A215" s="738"/>
      <c r="B215" s="741"/>
      <c r="C215" s="133" t="s">
        <v>107</v>
      </c>
      <c r="E215" s="33"/>
      <c r="F215" s="33"/>
      <c r="G215" s="33"/>
      <c r="H215" s="33"/>
      <c r="I215" s="33"/>
      <c r="J215" s="33"/>
      <c r="K215" s="33"/>
      <c r="L215" s="33"/>
      <c r="M215" s="33"/>
      <c r="N215" s="33" t="s">
        <v>320</v>
      </c>
      <c r="P215" s="33"/>
      <c r="Q215" s="33"/>
      <c r="R215" s="33"/>
      <c r="S215" s="33"/>
      <c r="T215" s="33"/>
      <c r="U215" s="33"/>
      <c r="V215" s="33"/>
      <c r="W215" s="33"/>
      <c r="Y215" s="33" t="s">
        <v>320</v>
      </c>
      <c r="AB215" s="33"/>
      <c r="AD215" s="33"/>
      <c r="AG215" s="33" t="s">
        <v>320</v>
      </c>
      <c r="AH215" s="139"/>
      <c r="AI215" s="15"/>
      <c r="AN215" s="10"/>
      <c r="AO215" s="108" t="s">
        <v>320</v>
      </c>
      <c r="AP215" s="179"/>
      <c r="AV215" s="33" t="s">
        <v>282</v>
      </c>
      <c r="AW215" s="139"/>
      <c r="AX215" s="10" t="s">
        <v>320</v>
      </c>
      <c r="AY215" s="10"/>
      <c r="BF215" s="33" t="s">
        <v>282</v>
      </c>
      <c r="BK215" s="35" t="s">
        <v>282</v>
      </c>
      <c r="BN215" s="35" t="s">
        <v>282</v>
      </c>
      <c r="BR215" s="33" t="s">
        <v>282</v>
      </c>
      <c r="BS215" s="33"/>
      <c r="BT215" s="33" t="s">
        <v>282</v>
      </c>
      <c r="BU215" s="33"/>
      <c r="BV215" s="33"/>
      <c r="BW215" s="33" t="s">
        <v>282</v>
      </c>
      <c r="BX215" s="108"/>
      <c r="BY215" s="33" t="s">
        <v>282</v>
      </c>
      <c r="BZ215" s="33"/>
      <c r="CA215" s="368" t="s">
        <v>282</v>
      </c>
      <c r="CD215" s="33" t="s">
        <v>282</v>
      </c>
      <c r="CE215" s="35" t="s">
        <v>282</v>
      </c>
      <c r="CF215" s="33"/>
      <c r="CG215" s="33"/>
      <c r="CH215" s="33"/>
      <c r="CI215" s="33"/>
      <c r="CL215" s="33"/>
      <c r="CM215" s="33"/>
      <c r="CN215" s="33"/>
      <c r="CO215" s="33"/>
      <c r="CU215" s="38" t="s">
        <v>282</v>
      </c>
      <c r="CV215" s="33"/>
      <c r="CW215" s="33"/>
      <c r="CX215" s="10"/>
      <c r="DA215" s="38"/>
      <c r="DE215" s="132" t="s">
        <v>282</v>
      </c>
      <c r="DG215" s="135"/>
      <c r="DH215" s="135"/>
      <c r="DI215" s="139"/>
      <c r="DJ215" s="15"/>
      <c r="DR215" s="10" t="s">
        <v>282</v>
      </c>
      <c r="DT215" s="33"/>
      <c r="DX215" s="33"/>
      <c r="EL215" s="33" t="s">
        <v>320</v>
      </c>
      <c r="EM215" s="33" t="s">
        <v>320</v>
      </c>
      <c r="EX215" s="38" t="s">
        <v>282</v>
      </c>
      <c r="FL215" s="38" t="s">
        <v>320</v>
      </c>
      <c r="FM215" s="33" t="s">
        <v>320</v>
      </c>
      <c r="FP215" s="33"/>
      <c r="FR215" s="33"/>
    </row>
    <row r="216" spans="1:174" s="1" customFormat="1" ht="12.75" customHeight="1" x14ac:dyDescent="0.25">
      <c r="A216" s="738"/>
      <c r="B216" s="741"/>
      <c r="C216" s="133" t="s">
        <v>809</v>
      </c>
      <c r="E216" s="33"/>
      <c r="F216" s="33"/>
      <c r="G216" s="33"/>
      <c r="H216" s="33"/>
      <c r="I216" s="33"/>
      <c r="J216" s="33"/>
      <c r="K216" s="33"/>
      <c r="L216" s="33"/>
      <c r="M216" s="33" t="s">
        <v>320</v>
      </c>
      <c r="N216" s="33"/>
      <c r="P216" s="33"/>
      <c r="Q216" s="33"/>
      <c r="R216" s="33"/>
      <c r="S216" s="33"/>
      <c r="T216" s="33"/>
      <c r="U216" s="33"/>
      <c r="V216" s="33"/>
      <c r="W216" s="33"/>
      <c r="Y216" s="33" t="s">
        <v>320</v>
      </c>
      <c r="AB216" s="33"/>
      <c r="AD216" s="33"/>
      <c r="AG216" s="33" t="s">
        <v>320</v>
      </c>
      <c r="AH216" s="139"/>
      <c r="AI216" s="15"/>
      <c r="AN216" s="10"/>
      <c r="AO216" s="108" t="s">
        <v>320</v>
      </c>
      <c r="AP216" s="179"/>
      <c r="AV216" s="33"/>
      <c r="AW216" s="139"/>
      <c r="AX216" s="10" t="s">
        <v>320</v>
      </c>
      <c r="AY216" s="10"/>
      <c r="BF216" s="33" t="s">
        <v>282</v>
      </c>
      <c r="BK216" s="35" t="s">
        <v>282</v>
      </c>
      <c r="BN216" s="35" t="s">
        <v>282</v>
      </c>
      <c r="BR216" s="33" t="s">
        <v>282</v>
      </c>
      <c r="BS216" s="33"/>
      <c r="BT216" s="33" t="s">
        <v>282</v>
      </c>
      <c r="BU216" s="33"/>
      <c r="BV216" s="33"/>
      <c r="BW216" s="33" t="s">
        <v>282</v>
      </c>
      <c r="BX216" s="108"/>
      <c r="BY216" s="33" t="s">
        <v>282</v>
      </c>
      <c r="BZ216" s="33"/>
      <c r="CA216" s="368" t="s">
        <v>282</v>
      </c>
      <c r="CD216" s="33" t="s">
        <v>282</v>
      </c>
      <c r="CE216" s="33" t="s">
        <v>282</v>
      </c>
      <c r="CF216" s="33"/>
      <c r="CG216" s="33"/>
      <c r="CH216" s="33"/>
      <c r="CI216" s="33"/>
      <c r="CL216" s="33"/>
      <c r="CM216" s="33"/>
      <c r="CN216" s="33"/>
      <c r="CO216" s="33"/>
      <c r="CU216" s="38" t="s">
        <v>1640</v>
      </c>
      <c r="CV216" s="33"/>
      <c r="CW216" s="33"/>
      <c r="CX216" s="10"/>
      <c r="DA216" s="38"/>
      <c r="DE216" s="132" t="s">
        <v>282</v>
      </c>
      <c r="DG216" s="135"/>
      <c r="DH216" s="135"/>
      <c r="DI216" s="139"/>
      <c r="DJ216" s="15"/>
      <c r="DR216" s="10" t="s">
        <v>282</v>
      </c>
      <c r="DT216" s="33"/>
      <c r="DX216" s="33"/>
      <c r="EL216" s="33" t="s">
        <v>320</v>
      </c>
      <c r="EM216" s="33" t="s">
        <v>320</v>
      </c>
      <c r="EX216" s="38" t="s">
        <v>282</v>
      </c>
      <c r="FL216" s="38" t="s">
        <v>320</v>
      </c>
      <c r="FM216" s="33" t="s">
        <v>320</v>
      </c>
      <c r="FP216" s="33"/>
      <c r="FR216" s="33"/>
    </row>
    <row r="217" spans="1:174" s="1" customFormat="1" ht="12.75" customHeight="1" x14ac:dyDescent="0.25">
      <c r="A217" s="738"/>
      <c r="B217" s="741"/>
      <c r="C217" s="133" t="s">
        <v>810</v>
      </c>
      <c r="E217" s="33"/>
      <c r="F217" s="33"/>
      <c r="G217" s="33"/>
      <c r="H217" s="33"/>
      <c r="I217" s="33"/>
      <c r="J217" s="33"/>
      <c r="K217" s="33"/>
      <c r="L217" s="33"/>
      <c r="M217" s="33" t="s">
        <v>320</v>
      </c>
      <c r="N217" s="33"/>
      <c r="P217" s="33"/>
      <c r="Q217" s="33"/>
      <c r="R217" s="33"/>
      <c r="S217" s="33"/>
      <c r="T217" s="33"/>
      <c r="U217" s="33"/>
      <c r="V217" s="33"/>
      <c r="W217" s="33"/>
      <c r="Y217" s="33" t="s">
        <v>320</v>
      </c>
      <c r="AB217" s="33"/>
      <c r="AD217" s="33"/>
      <c r="AG217" s="33" t="s">
        <v>320</v>
      </c>
      <c r="AH217" s="139"/>
      <c r="AI217" s="15"/>
      <c r="AN217" s="10"/>
      <c r="AO217" s="108" t="s">
        <v>320</v>
      </c>
      <c r="AP217" s="179"/>
      <c r="AV217" s="33" t="s">
        <v>282</v>
      </c>
      <c r="AW217" s="139"/>
      <c r="AX217" s="10" t="s">
        <v>320</v>
      </c>
      <c r="AY217" s="10"/>
      <c r="BF217" s="33" t="s">
        <v>282</v>
      </c>
      <c r="BK217" s="35" t="s">
        <v>282</v>
      </c>
      <c r="BN217" s="35" t="s">
        <v>282</v>
      </c>
      <c r="BR217" s="33" t="s">
        <v>282</v>
      </c>
      <c r="BS217" s="33"/>
      <c r="BT217" s="33" t="s">
        <v>282</v>
      </c>
      <c r="BU217" s="33"/>
      <c r="BV217" s="33"/>
      <c r="BW217" s="33" t="s">
        <v>282</v>
      </c>
      <c r="BX217" s="108"/>
      <c r="BY217" s="33" t="s">
        <v>282</v>
      </c>
      <c r="BZ217" s="33"/>
      <c r="CA217" s="368" t="s">
        <v>1528</v>
      </c>
      <c r="CD217" s="33" t="s">
        <v>282</v>
      </c>
      <c r="CE217" s="33" t="s">
        <v>282</v>
      </c>
      <c r="CF217" s="33"/>
      <c r="CG217" s="33"/>
      <c r="CH217" s="33"/>
      <c r="CI217" s="33"/>
      <c r="CL217" s="33"/>
      <c r="CM217" s="33"/>
      <c r="CN217" s="33"/>
      <c r="CO217" s="33"/>
      <c r="CU217" s="38" t="s">
        <v>282</v>
      </c>
      <c r="CV217" s="33"/>
      <c r="CW217" s="33"/>
      <c r="CX217" s="10"/>
      <c r="DA217" s="38"/>
      <c r="DE217" s="132" t="s">
        <v>282</v>
      </c>
      <c r="DG217" s="135"/>
      <c r="DH217" s="135"/>
      <c r="DI217" s="139"/>
      <c r="DJ217" s="15"/>
      <c r="DR217" s="10" t="s">
        <v>282</v>
      </c>
      <c r="DT217" s="33"/>
      <c r="DX217" s="33"/>
      <c r="EL217" s="33" t="s">
        <v>320</v>
      </c>
      <c r="EM217" s="33" t="s">
        <v>320</v>
      </c>
      <c r="EX217" s="38" t="s">
        <v>282</v>
      </c>
      <c r="FL217" s="33"/>
      <c r="FM217" s="38" t="s">
        <v>320</v>
      </c>
      <c r="FP217" s="33"/>
      <c r="FR217" s="33"/>
    </row>
    <row r="218" spans="1:174" s="1" customFormat="1" ht="12.65" customHeight="1" x14ac:dyDescent="0.25">
      <c r="A218" s="738"/>
      <c r="B218" s="741"/>
      <c r="C218" s="133" t="s">
        <v>811</v>
      </c>
      <c r="E218" s="33"/>
      <c r="F218" s="33"/>
      <c r="G218" s="33"/>
      <c r="H218" s="33"/>
      <c r="I218" s="33"/>
      <c r="J218" s="33"/>
      <c r="K218" s="33"/>
      <c r="L218" s="33"/>
      <c r="M218" s="33" t="s">
        <v>320</v>
      </c>
      <c r="N218" s="33"/>
      <c r="P218" s="33"/>
      <c r="Q218" s="33"/>
      <c r="R218" s="33"/>
      <c r="S218" s="33"/>
      <c r="T218" s="33"/>
      <c r="U218" s="33"/>
      <c r="V218" s="33"/>
      <c r="W218" s="33"/>
      <c r="Y218" s="33" t="s">
        <v>320</v>
      </c>
      <c r="AB218" s="33"/>
      <c r="AD218" s="33"/>
      <c r="AG218" s="33" t="s">
        <v>320</v>
      </c>
      <c r="AH218" s="139"/>
      <c r="AI218" s="15"/>
      <c r="AN218" s="10"/>
      <c r="AO218" s="108" t="s">
        <v>320</v>
      </c>
      <c r="AP218" s="179"/>
      <c r="AV218" s="33" t="s">
        <v>282</v>
      </c>
      <c r="AW218" s="139"/>
      <c r="AX218" s="10" t="s">
        <v>320</v>
      </c>
      <c r="AY218" s="10"/>
      <c r="BF218" s="33" t="s">
        <v>282</v>
      </c>
      <c r="BK218" s="35" t="s">
        <v>282</v>
      </c>
      <c r="BN218" s="35" t="s">
        <v>282</v>
      </c>
      <c r="BR218" s="33" t="s">
        <v>282</v>
      </c>
      <c r="BS218" s="33"/>
      <c r="BT218" s="33" t="s">
        <v>282</v>
      </c>
      <c r="BU218" s="33"/>
      <c r="BV218" s="33"/>
      <c r="BW218" s="33" t="s">
        <v>282</v>
      </c>
      <c r="BX218" s="108"/>
      <c r="BY218" s="33" t="s">
        <v>282</v>
      </c>
      <c r="BZ218" s="33"/>
      <c r="CA218" s="368" t="s">
        <v>282</v>
      </c>
      <c r="CD218" s="33" t="s">
        <v>282</v>
      </c>
      <c r="CE218" s="33" t="s">
        <v>282</v>
      </c>
      <c r="CF218" s="33"/>
      <c r="CG218" s="33"/>
      <c r="CH218" s="33"/>
      <c r="CI218" s="33"/>
      <c r="CL218" s="33"/>
      <c r="CM218" s="33"/>
      <c r="CN218" s="33"/>
      <c r="CO218" s="33"/>
      <c r="CU218" s="38" t="s">
        <v>282</v>
      </c>
      <c r="CV218" s="33"/>
      <c r="CW218" s="33"/>
      <c r="CX218" s="10"/>
      <c r="DA218" s="38"/>
      <c r="DE218" s="132" t="s">
        <v>282</v>
      </c>
      <c r="DG218" s="135"/>
      <c r="DH218" s="135"/>
      <c r="DI218" s="139"/>
      <c r="DJ218" s="15"/>
      <c r="DR218" s="10" t="s">
        <v>1742</v>
      </c>
      <c r="DT218" s="33"/>
      <c r="DX218" s="33"/>
      <c r="EL218" s="33"/>
      <c r="EM218" s="33" t="s">
        <v>320</v>
      </c>
      <c r="EX218" s="38" t="s">
        <v>282</v>
      </c>
      <c r="FL218" s="33"/>
      <c r="FM218" s="38" t="s">
        <v>320</v>
      </c>
      <c r="FP218" s="33"/>
      <c r="FR218" s="33"/>
    </row>
    <row r="219" spans="1:174" s="1" customFormat="1" ht="12.75" customHeight="1" x14ac:dyDescent="0.25">
      <c r="A219" s="738"/>
      <c r="B219" s="741"/>
      <c r="C219" s="133" t="s">
        <v>812</v>
      </c>
      <c r="E219" s="33"/>
      <c r="F219" s="33"/>
      <c r="G219" s="33"/>
      <c r="H219" s="33"/>
      <c r="I219" s="33"/>
      <c r="J219" s="33"/>
      <c r="K219" s="33"/>
      <c r="L219" s="33"/>
      <c r="M219" s="33" t="s">
        <v>320</v>
      </c>
      <c r="N219" s="33"/>
      <c r="P219" s="33"/>
      <c r="Q219" s="33"/>
      <c r="R219" s="33"/>
      <c r="S219" s="33"/>
      <c r="T219" s="33"/>
      <c r="U219" s="33"/>
      <c r="V219" s="33"/>
      <c r="W219" s="33"/>
      <c r="Y219" s="33" t="s">
        <v>320</v>
      </c>
      <c r="AB219" s="33"/>
      <c r="AD219" s="33"/>
      <c r="AG219" s="33" t="s">
        <v>320</v>
      </c>
      <c r="AH219" s="139"/>
      <c r="AI219" s="15"/>
      <c r="AN219" s="10"/>
      <c r="AO219" s="108" t="s">
        <v>320</v>
      </c>
      <c r="AP219" s="179"/>
      <c r="AV219" s="33" t="s">
        <v>282</v>
      </c>
      <c r="AW219" s="139"/>
      <c r="AX219" s="10" t="s">
        <v>320</v>
      </c>
      <c r="AY219" s="10"/>
      <c r="BF219" s="33" t="s">
        <v>282</v>
      </c>
      <c r="BK219" s="35" t="s">
        <v>282</v>
      </c>
      <c r="BN219" s="35" t="s">
        <v>282</v>
      </c>
      <c r="BR219" s="33" t="s">
        <v>282</v>
      </c>
      <c r="BS219" s="33"/>
      <c r="BT219" s="33" t="s">
        <v>282</v>
      </c>
      <c r="BU219" s="33"/>
      <c r="BV219" s="33"/>
      <c r="BW219" s="33" t="s">
        <v>282</v>
      </c>
      <c r="BX219" s="108"/>
      <c r="BY219" s="33" t="s">
        <v>282</v>
      </c>
      <c r="BZ219" s="33"/>
      <c r="CA219" s="368" t="s">
        <v>282</v>
      </c>
      <c r="CD219" s="33" t="s">
        <v>282</v>
      </c>
      <c r="CE219" s="33" t="s">
        <v>282</v>
      </c>
      <c r="CF219" s="33"/>
      <c r="CG219" s="33"/>
      <c r="CH219" s="33"/>
      <c r="CI219" s="33"/>
      <c r="CL219" s="33"/>
      <c r="CM219" s="33"/>
      <c r="CN219" s="33"/>
      <c r="CO219" s="33"/>
      <c r="CU219" s="38" t="s">
        <v>282</v>
      </c>
      <c r="CV219" s="33"/>
      <c r="CW219" s="33"/>
      <c r="CX219" s="10"/>
      <c r="DA219" s="38"/>
      <c r="DE219" s="132" t="s">
        <v>282</v>
      </c>
      <c r="DG219" s="135"/>
      <c r="DH219" s="135"/>
      <c r="DI219" s="139"/>
      <c r="DJ219" s="15"/>
      <c r="DR219" s="10" t="s">
        <v>282</v>
      </c>
      <c r="DT219" s="33"/>
      <c r="DX219" s="33"/>
      <c r="EL219" s="33"/>
      <c r="EM219" s="33" t="s">
        <v>320</v>
      </c>
      <c r="EX219" s="38" t="s">
        <v>282</v>
      </c>
      <c r="FL219" s="38" t="s">
        <v>320</v>
      </c>
      <c r="FM219" s="33" t="s">
        <v>320</v>
      </c>
      <c r="FP219" s="33"/>
      <c r="FR219" s="33"/>
    </row>
    <row r="220" spans="1:174" s="1" customFormat="1" ht="12.75" customHeight="1" x14ac:dyDescent="0.25">
      <c r="A220" s="738"/>
      <c r="B220" s="741"/>
      <c r="C220" s="133" t="s">
        <v>813</v>
      </c>
      <c r="E220" s="33"/>
      <c r="F220" s="33"/>
      <c r="G220" s="33"/>
      <c r="H220" s="33"/>
      <c r="I220" s="33"/>
      <c r="J220" s="33"/>
      <c r="K220" s="33"/>
      <c r="L220" s="33"/>
      <c r="M220" s="33" t="s">
        <v>320</v>
      </c>
      <c r="N220" s="33"/>
      <c r="P220" s="33"/>
      <c r="Q220" s="33"/>
      <c r="R220" s="33"/>
      <c r="S220" s="33"/>
      <c r="T220" s="33"/>
      <c r="U220" s="33"/>
      <c r="V220" s="33"/>
      <c r="W220" s="33"/>
      <c r="Y220" s="33" t="s">
        <v>320</v>
      </c>
      <c r="AB220" s="33"/>
      <c r="AD220" s="33"/>
      <c r="AG220" s="33" t="s">
        <v>320</v>
      </c>
      <c r="AH220" s="139"/>
      <c r="AI220" s="15"/>
      <c r="AN220" s="10"/>
      <c r="AO220" s="108" t="s">
        <v>320</v>
      </c>
      <c r="AP220" s="179"/>
      <c r="AV220" s="33" t="s">
        <v>282</v>
      </c>
      <c r="AW220" s="139"/>
      <c r="AX220" s="10"/>
      <c r="AY220" s="10"/>
      <c r="BF220" s="33" t="s">
        <v>1091</v>
      </c>
      <c r="BK220" s="35" t="s">
        <v>282</v>
      </c>
      <c r="BN220" s="35" t="s">
        <v>282</v>
      </c>
      <c r="BR220" s="33" t="s">
        <v>282</v>
      </c>
      <c r="BS220" s="33"/>
      <c r="BT220" s="33" t="s">
        <v>282</v>
      </c>
      <c r="BU220" s="33"/>
      <c r="BV220" s="33"/>
      <c r="BW220" s="33" t="s">
        <v>282</v>
      </c>
      <c r="BX220" s="108"/>
      <c r="BY220" s="33" t="s">
        <v>282</v>
      </c>
      <c r="BZ220" s="33"/>
      <c r="CA220" s="368" t="s">
        <v>282</v>
      </c>
      <c r="CD220" s="33" t="s">
        <v>282</v>
      </c>
      <c r="CE220" s="33" t="s">
        <v>282</v>
      </c>
      <c r="CF220" s="33"/>
      <c r="CG220" s="33"/>
      <c r="CH220" s="33"/>
      <c r="CI220" s="33"/>
      <c r="CL220" s="33"/>
      <c r="CM220" s="33"/>
      <c r="CN220" s="33"/>
      <c r="CO220" s="33"/>
      <c r="CU220" s="38" t="s">
        <v>331</v>
      </c>
      <c r="CV220" s="33"/>
      <c r="CW220" s="33"/>
      <c r="CX220" s="10"/>
      <c r="DA220" s="38"/>
      <c r="DE220" s="132" t="s">
        <v>282</v>
      </c>
      <c r="DG220" s="135"/>
      <c r="DH220" s="135"/>
      <c r="DI220" s="139"/>
      <c r="DJ220" s="15"/>
      <c r="DR220" s="10" t="s">
        <v>282</v>
      </c>
      <c r="DT220" s="33"/>
      <c r="DX220" s="33"/>
      <c r="EL220" s="33"/>
      <c r="EM220" s="33" t="s">
        <v>320</v>
      </c>
      <c r="EX220" s="33"/>
      <c r="FL220" s="33"/>
      <c r="FM220" s="38" t="s">
        <v>320</v>
      </c>
      <c r="FP220" s="33"/>
      <c r="FR220" s="33"/>
    </row>
    <row r="221" spans="1:174" s="1" customFormat="1" ht="12.75" customHeight="1" x14ac:dyDescent="0.25">
      <c r="A221" s="738"/>
      <c r="B221" s="741"/>
      <c r="C221" s="133" t="s">
        <v>814</v>
      </c>
      <c r="E221" s="33"/>
      <c r="F221" s="33"/>
      <c r="G221" s="33"/>
      <c r="H221" s="33"/>
      <c r="I221" s="33"/>
      <c r="J221" s="33"/>
      <c r="K221" s="33"/>
      <c r="L221" s="33"/>
      <c r="M221" s="33" t="s">
        <v>320</v>
      </c>
      <c r="N221" s="33"/>
      <c r="P221" s="33"/>
      <c r="Q221" s="33"/>
      <c r="R221" s="33"/>
      <c r="S221" s="33"/>
      <c r="T221" s="33"/>
      <c r="U221" s="33"/>
      <c r="V221" s="33"/>
      <c r="W221" s="33"/>
      <c r="Y221" s="33" t="s">
        <v>320</v>
      </c>
      <c r="AB221" s="33"/>
      <c r="AD221" s="33"/>
      <c r="AG221" s="33" t="s">
        <v>320</v>
      </c>
      <c r="AH221" s="139"/>
      <c r="AI221" s="15"/>
      <c r="AN221" s="10"/>
      <c r="AO221" s="108" t="s">
        <v>320</v>
      </c>
      <c r="AP221" s="179"/>
      <c r="AV221" s="33" t="s">
        <v>633</v>
      </c>
      <c r="AW221" s="139"/>
      <c r="AX221" s="10" t="s">
        <v>320</v>
      </c>
      <c r="AY221" s="10"/>
      <c r="BF221" s="33" t="s">
        <v>320</v>
      </c>
      <c r="BK221" s="35" t="s">
        <v>282</v>
      </c>
      <c r="BN221" s="35" t="s">
        <v>282</v>
      </c>
      <c r="BR221" s="33" t="s">
        <v>282</v>
      </c>
      <c r="BS221" s="33"/>
      <c r="BT221" s="33" t="s">
        <v>282</v>
      </c>
      <c r="BU221" s="33"/>
      <c r="BV221" s="33"/>
      <c r="BW221" s="33" t="s">
        <v>282</v>
      </c>
      <c r="BX221" s="108"/>
      <c r="BY221" s="33" t="s">
        <v>282</v>
      </c>
      <c r="BZ221" s="33"/>
      <c r="CA221" s="368" t="s">
        <v>282</v>
      </c>
      <c r="CD221" s="33" t="s">
        <v>282</v>
      </c>
      <c r="CE221" s="33" t="s">
        <v>282</v>
      </c>
      <c r="CF221" s="33"/>
      <c r="CG221" s="33"/>
      <c r="CH221" s="33"/>
      <c r="CI221" s="33"/>
      <c r="CL221" s="33"/>
      <c r="CM221" s="33"/>
      <c r="CN221" s="33"/>
      <c r="CO221" s="33"/>
      <c r="CU221" s="38" t="s">
        <v>282</v>
      </c>
      <c r="CV221" s="33"/>
      <c r="CW221" s="33"/>
      <c r="CX221" s="10"/>
      <c r="DA221" s="38"/>
      <c r="DE221" s="132" t="s">
        <v>282</v>
      </c>
      <c r="DG221" s="135"/>
      <c r="DH221" s="135"/>
      <c r="DI221" s="139"/>
      <c r="DJ221" s="15"/>
      <c r="DR221" s="10" t="s">
        <v>282</v>
      </c>
      <c r="DT221" s="33"/>
      <c r="DX221" s="33"/>
      <c r="EL221" s="33"/>
      <c r="EM221" s="33" t="s">
        <v>320</v>
      </c>
      <c r="EX221" s="38" t="s">
        <v>282</v>
      </c>
      <c r="FL221" s="38" t="s">
        <v>320</v>
      </c>
      <c r="FM221" s="33" t="s">
        <v>320</v>
      </c>
      <c r="FP221" s="33"/>
      <c r="FR221" s="33"/>
    </row>
    <row r="222" spans="1:174" s="1" customFormat="1" ht="12.75" customHeight="1" x14ac:dyDescent="0.25">
      <c r="A222" s="738"/>
      <c r="B222" s="741"/>
      <c r="C222" s="133" t="s">
        <v>815</v>
      </c>
      <c r="E222" s="33"/>
      <c r="F222" s="33"/>
      <c r="G222" s="33"/>
      <c r="H222" s="33"/>
      <c r="I222" s="33"/>
      <c r="J222" s="33"/>
      <c r="K222" s="33"/>
      <c r="L222" s="33"/>
      <c r="M222" s="33" t="s">
        <v>320</v>
      </c>
      <c r="N222" s="33"/>
      <c r="P222" s="33"/>
      <c r="Q222" s="33"/>
      <c r="R222" s="33"/>
      <c r="S222" s="33"/>
      <c r="T222" s="33"/>
      <c r="U222" s="33"/>
      <c r="V222" s="33"/>
      <c r="W222" s="33"/>
      <c r="Y222" s="33" t="s">
        <v>320</v>
      </c>
      <c r="AB222" s="33"/>
      <c r="AD222" s="33"/>
      <c r="AG222" s="33" t="s">
        <v>320</v>
      </c>
      <c r="AH222" s="139"/>
      <c r="AI222" s="15"/>
      <c r="AN222" s="10"/>
      <c r="AO222" s="108" t="s">
        <v>320</v>
      </c>
      <c r="AP222" s="179"/>
      <c r="AV222" s="33" t="s">
        <v>282</v>
      </c>
      <c r="AW222" s="139"/>
      <c r="AX222" s="10" t="s">
        <v>320</v>
      </c>
      <c r="AY222" s="10"/>
      <c r="BF222" s="33" t="s">
        <v>320</v>
      </c>
      <c r="BK222" s="35" t="s">
        <v>282</v>
      </c>
      <c r="BN222" s="35" t="s">
        <v>282</v>
      </c>
      <c r="BR222" s="33" t="s">
        <v>282</v>
      </c>
      <c r="BS222" s="33"/>
      <c r="BT222" s="33" t="s">
        <v>282</v>
      </c>
      <c r="BU222" s="33"/>
      <c r="BV222" s="33"/>
      <c r="BW222" s="33" t="s">
        <v>282</v>
      </c>
      <c r="BX222" s="108"/>
      <c r="BY222" s="33" t="s">
        <v>282</v>
      </c>
      <c r="BZ222" s="33"/>
      <c r="CA222" s="368" t="s">
        <v>282</v>
      </c>
      <c r="CD222" s="33" t="s">
        <v>282</v>
      </c>
      <c r="CE222" s="33" t="s">
        <v>282</v>
      </c>
      <c r="CF222" s="33"/>
      <c r="CG222" s="33"/>
      <c r="CH222" s="33"/>
      <c r="CI222" s="33"/>
      <c r="CL222" s="33"/>
      <c r="CM222" s="33"/>
      <c r="CN222" s="33"/>
      <c r="CO222" s="33"/>
      <c r="CU222" s="78" t="s">
        <v>1632</v>
      </c>
      <c r="CV222" s="33"/>
      <c r="CW222" s="33"/>
      <c r="CX222" s="10"/>
      <c r="DA222" s="38"/>
      <c r="DE222" s="132" t="s">
        <v>282</v>
      </c>
      <c r="DG222" s="135"/>
      <c r="DH222" s="135"/>
      <c r="DI222" s="139"/>
      <c r="DJ222" s="15"/>
      <c r="DR222" s="10" t="s">
        <v>1741</v>
      </c>
      <c r="DT222" s="33"/>
      <c r="DX222" s="33"/>
      <c r="EL222" s="33"/>
      <c r="EM222" s="33" t="s">
        <v>320</v>
      </c>
      <c r="EX222" s="38" t="s">
        <v>282</v>
      </c>
      <c r="FL222" s="33"/>
      <c r="FM222" s="38" t="s">
        <v>320</v>
      </c>
      <c r="FP222" s="33"/>
      <c r="FR222" s="33"/>
    </row>
    <row r="223" spans="1:174" s="1" customFormat="1" ht="12.75" customHeight="1" x14ac:dyDescent="0.25">
      <c r="A223" s="738"/>
      <c r="B223" s="741"/>
      <c r="C223" s="133" t="s">
        <v>816</v>
      </c>
      <c r="E223" s="33"/>
      <c r="F223" s="33"/>
      <c r="G223" s="33"/>
      <c r="H223" s="33"/>
      <c r="I223" s="33"/>
      <c r="J223" s="33"/>
      <c r="K223" s="33"/>
      <c r="L223" s="33"/>
      <c r="M223" s="33" t="s">
        <v>320</v>
      </c>
      <c r="N223" s="33"/>
      <c r="P223" s="33"/>
      <c r="Q223" s="33"/>
      <c r="R223" s="33"/>
      <c r="S223" s="33"/>
      <c r="T223" s="33"/>
      <c r="U223" s="33"/>
      <c r="V223" s="33"/>
      <c r="W223" s="33"/>
      <c r="Y223" s="33" t="s">
        <v>320</v>
      </c>
      <c r="AB223" s="33"/>
      <c r="AD223" s="33"/>
      <c r="AG223" s="33" t="s">
        <v>320</v>
      </c>
      <c r="AH223" s="139"/>
      <c r="AI223" s="15"/>
      <c r="AN223" s="10"/>
      <c r="AO223" s="108" t="s">
        <v>320</v>
      </c>
      <c r="AP223" s="179"/>
      <c r="AV223" s="33" t="s">
        <v>282</v>
      </c>
      <c r="AW223" s="139"/>
      <c r="AX223" s="10" t="s">
        <v>320</v>
      </c>
      <c r="AY223" s="10"/>
      <c r="BF223" s="33" t="s">
        <v>320</v>
      </c>
      <c r="BK223" s="35" t="s">
        <v>282</v>
      </c>
      <c r="BN223" s="35" t="s">
        <v>282</v>
      </c>
      <c r="BR223" s="33" t="s">
        <v>282</v>
      </c>
      <c r="BS223" s="33"/>
      <c r="BT223" s="33" t="s">
        <v>1199</v>
      </c>
      <c r="BU223" s="33"/>
      <c r="BV223" s="33"/>
      <c r="BW223" s="33" t="s">
        <v>282</v>
      </c>
      <c r="BX223" s="108"/>
      <c r="BY223" s="33" t="s">
        <v>282</v>
      </c>
      <c r="BZ223" s="33"/>
      <c r="CA223" s="368" t="s">
        <v>1528</v>
      </c>
      <c r="CD223" s="33" t="s">
        <v>282</v>
      </c>
      <c r="CE223" s="33" t="s">
        <v>282</v>
      </c>
      <c r="CF223" s="33"/>
      <c r="CG223" s="33"/>
      <c r="CH223" s="33"/>
      <c r="CI223" s="33"/>
      <c r="CL223" s="33"/>
      <c r="CM223" s="33"/>
      <c r="CN223" s="33"/>
      <c r="CO223" s="33"/>
      <c r="CU223" s="38" t="s">
        <v>282</v>
      </c>
      <c r="CV223" s="33"/>
      <c r="CW223" s="33"/>
      <c r="CX223" s="10"/>
      <c r="DA223" s="38"/>
      <c r="DE223" s="132" t="s">
        <v>1687</v>
      </c>
      <c r="DG223" s="135"/>
      <c r="DH223" s="135"/>
      <c r="DI223" s="139"/>
      <c r="DJ223" s="15"/>
      <c r="DR223" s="10" t="s">
        <v>282</v>
      </c>
      <c r="DT223" s="33"/>
      <c r="DX223" s="33"/>
      <c r="EL223" s="33" t="s">
        <v>320</v>
      </c>
      <c r="EM223" s="33" t="s">
        <v>320</v>
      </c>
      <c r="EX223" s="38" t="s">
        <v>282</v>
      </c>
      <c r="FL223" s="38" t="s">
        <v>320</v>
      </c>
      <c r="FM223" s="33" t="s">
        <v>320</v>
      </c>
      <c r="FP223" s="33"/>
      <c r="FR223" s="33"/>
    </row>
    <row r="224" spans="1:174" s="1" customFormat="1" ht="12.75" customHeight="1" x14ac:dyDescent="0.25">
      <c r="A224" s="738"/>
      <c r="B224" s="741"/>
      <c r="C224" s="133" t="s">
        <v>817</v>
      </c>
      <c r="E224" s="33"/>
      <c r="F224" s="33"/>
      <c r="G224" s="33"/>
      <c r="H224" s="33"/>
      <c r="I224" s="33"/>
      <c r="J224" s="33"/>
      <c r="K224" s="33"/>
      <c r="L224" s="33"/>
      <c r="M224" s="33" t="s">
        <v>320</v>
      </c>
      <c r="N224" s="33"/>
      <c r="P224" s="33"/>
      <c r="Q224" s="33"/>
      <c r="R224" s="33"/>
      <c r="S224" s="33"/>
      <c r="T224" s="33"/>
      <c r="U224" s="33"/>
      <c r="V224" s="33"/>
      <c r="W224" s="33"/>
      <c r="Y224" s="33" t="s">
        <v>320</v>
      </c>
      <c r="AB224" s="33"/>
      <c r="AD224" s="33"/>
      <c r="AG224" s="33" t="s">
        <v>320</v>
      </c>
      <c r="AH224" s="139"/>
      <c r="AI224" s="15"/>
      <c r="AN224" s="10"/>
      <c r="AO224" s="108" t="s">
        <v>320</v>
      </c>
      <c r="AP224" s="179"/>
      <c r="AV224" s="33" t="s">
        <v>282</v>
      </c>
      <c r="AW224" s="139"/>
      <c r="AX224" s="10"/>
      <c r="AY224" s="10"/>
      <c r="BF224" s="33" t="s">
        <v>1091</v>
      </c>
      <c r="BK224" s="35" t="s">
        <v>1091</v>
      </c>
      <c r="BN224" s="35" t="s">
        <v>1091</v>
      </c>
      <c r="BR224" s="33" t="s">
        <v>282</v>
      </c>
      <c r="BS224" s="33"/>
      <c r="BT224" s="33" t="s">
        <v>282</v>
      </c>
      <c r="BU224" s="33"/>
      <c r="BV224" s="33"/>
      <c r="BW224" s="33" t="s">
        <v>1091</v>
      </c>
      <c r="BX224" s="108"/>
      <c r="BY224" s="33" t="s">
        <v>282</v>
      </c>
      <c r="BZ224" s="33"/>
      <c r="CA224" s="368" t="s">
        <v>282</v>
      </c>
      <c r="CD224" s="33" t="s">
        <v>282</v>
      </c>
      <c r="CE224" s="33" t="s">
        <v>282</v>
      </c>
      <c r="CF224" s="33"/>
      <c r="CG224" s="33"/>
      <c r="CH224" s="33"/>
      <c r="CI224" s="33"/>
      <c r="CL224" s="33"/>
      <c r="CM224" s="33"/>
      <c r="CN224" s="33"/>
      <c r="CO224" s="33"/>
      <c r="CU224" s="38" t="s">
        <v>282</v>
      </c>
      <c r="CV224" s="33"/>
      <c r="CW224" s="33"/>
      <c r="CX224" s="10"/>
      <c r="DA224" s="38"/>
      <c r="DE224" s="132" t="s">
        <v>282</v>
      </c>
      <c r="DG224" s="135"/>
      <c r="DH224" s="135"/>
      <c r="DI224" s="139"/>
      <c r="DJ224" s="15"/>
      <c r="DR224" s="10" t="s">
        <v>1740</v>
      </c>
      <c r="DT224" s="33"/>
      <c r="DX224" s="33"/>
      <c r="EL224" s="33"/>
      <c r="EM224" s="33" t="s">
        <v>320</v>
      </c>
      <c r="EX224" s="33"/>
      <c r="FL224" s="33"/>
      <c r="FM224" s="38" t="s">
        <v>320</v>
      </c>
      <c r="FP224" s="33"/>
      <c r="FR224" s="33"/>
    </row>
    <row r="225" spans="1:174" s="1" customFormat="1" ht="12.75" customHeight="1" x14ac:dyDescent="0.25">
      <c r="A225" s="738"/>
      <c r="B225" s="741"/>
      <c r="C225" s="133" t="s">
        <v>818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P225" s="33"/>
      <c r="Q225" s="33"/>
      <c r="R225" s="33"/>
      <c r="S225" s="33"/>
      <c r="T225" s="33"/>
      <c r="U225" s="33"/>
      <c r="V225" s="33"/>
      <c r="W225" s="33"/>
      <c r="Y225" s="33" t="s">
        <v>320</v>
      </c>
      <c r="AB225" s="33"/>
      <c r="AD225" s="33"/>
      <c r="AG225" s="33" t="s">
        <v>320</v>
      </c>
      <c r="AH225" s="139"/>
      <c r="AI225" s="15"/>
      <c r="AN225" s="10"/>
      <c r="AO225" s="108" t="s">
        <v>320</v>
      </c>
      <c r="AP225" s="179"/>
      <c r="AV225" s="33"/>
      <c r="AW225" s="139"/>
      <c r="AX225" s="10"/>
      <c r="AY225" s="10"/>
      <c r="BF225" s="33" t="s">
        <v>320</v>
      </c>
      <c r="BK225" s="35" t="s">
        <v>282</v>
      </c>
      <c r="BN225" s="35" t="s">
        <v>282</v>
      </c>
      <c r="BR225" s="33" t="s">
        <v>282</v>
      </c>
      <c r="BS225" s="33"/>
      <c r="BT225" s="33" t="s">
        <v>282</v>
      </c>
      <c r="BU225" s="33"/>
      <c r="BV225" s="33"/>
      <c r="BW225" s="33" t="s">
        <v>282</v>
      </c>
      <c r="BX225" s="108"/>
      <c r="BY225" s="33" t="s">
        <v>282</v>
      </c>
      <c r="BZ225" s="33"/>
      <c r="CA225" s="368" t="s">
        <v>282</v>
      </c>
      <c r="CD225" s="33" t="s">
        <v>282</v>
      </c>
      <c r="CE225" s="33" t="s">
        <v>282</v>
      </c>
      <c r="CF225" s="33"/>
      <c r="CG225" s="33"/>
      <c r="CH225" s="33"/>
      <c r="CI225" s="33"/>
      <c r="CL225" s="33"/>
      <c r="CM225" s="33"/>
      <c r="CN225" s="33"/>
      <c r="CO225" s="33"/>
      <c r="CU225" s="38" t="s">
        <v>331</v>
      </c>
      <c r="CV225" s="33"/>
      <c r="CW225" s="33"/>
      <c r="CX225" s="10"/>
      <c r="DA225" s="38"/>
      <c r="DE225" s="132" t="s">
        <v>282</v>
      </c>
      <c r="DG225" s="135"/>
      <c r="DH225" s="135"/>
      <c r="DI225" s="139"/>
      <c r="DJ225" s="15"/>
      <c r="DR225" s="10" t="s">
        <v>282</v>
      </c>
      <c r="DT225" s="33"/>
      <c r="DX225" s="33"/>
      <c r="EL225" s="33"/>
      <c r="EM225" s="33" t="s">
        <v>320</v>
      </c>
      <c r="EX225" s="33"/>
      <c r="FL225" s="33"/>
      <c r="FM225" s="38" t="s">
        <v>320</v>
      </c>
      <c r="FP225" s="33"/>
      <c r="FR225" s="33"/>
    </row>
    <row r="226" spans="1:174" s="1" customFormat="1" ht="12.75" customHeight="1" x14ac:dyDescent="0.25">
      <c r="A226" s="738"/>
      <c r="B226" s="741"/>
      <c r="C226" s="133" t="s">
        <v>819</v>
      </c>
      <c r="E226" s="33"/>
      <c r="F226" s="33"/>
      <c r="G226" s="33"/>
      <c r="H226" s="33"/>
      <c r="I226" s="33"/>
      <c r="J226" s="33"/>
      <c r="K226" s="33"/>
      <c r="L226" s="33"/>
      <c r="M226" s="33" t="s">
        <v>320</v>
      </c>
      <c r="N226" s="33"/>
      <c r="P226" s="33"/>
      <c r="Q226" s="33"/>
      <c r="R226" s="33"/>
      <c r="S226" s="33"/>
      <c r="T226" s="33"/>
      <c r="U226" s="33"/>
      <c r="V226" s="33"/>
      <c r="W226" s="33"/>
      <c r="Y226" s="33" t="s">
        <v>320</v>
      </c>
      <c r="AB226" s="33"/>
      <c r="AD226" s="33"/>
      <c r="AG226" s="33" t="s">
        <v>320</v>
      </c>
      <c r="AH226" s="139"/>
      <c r="AI226" s="15"/>
      <c r="AN226" s="10"/>
      <c r="AO226" s="108" t="s">
        <v>320</v>
      </c>
      <c r="AP226" s="179"/>
      <c r="AV226" s="33"/>
      <c r="AW226" s="139"/>
      <c r="AX226" s="10"/>
      <c r="AY226" s="10"/>
      <c r="BF226" s="33" t="s">
        <v>320</v>
      </c>
      <c r="BK226" s="35" t="s">
        <v>282</v>
      </c>
      <c r="BN226" s="35" t="s">
        <v>282</v>
      </c>
      <c r="BR226" s="33" t="s">
        <v>282</v>
      </c>
      <c r="BS226" s="33"/>
      <c r="BT226" s="33" t="s">
        <v>282</v>
      </c>
      <c r="BU226" s="33"/>
      <c r="BV226" s="33"/>
      <c r="BW226" s="33" t="s">
        <v>282</v>
      </c>
      <c r="BX226" s="108"/>
      <c r="BY226" s="33" t="s">
        <v>282</v>
      </c>
      <c r="BZ226" s="33"/>
      <c r="CA226" s="368" t="s">
        <v>282</v>
      </c>
      <c r="CD226" s="33" t="s">
        <v>282</v>
      </c>
      <c r="CE226" s="33" t="s">
        <v>282</v>
      </c>
      <c r="CF226" s="33"/>
      <c r="CG226" s="33"/>
      <c r="CH226" s="33"/>
      <c r="CI226" s="33"/>
      <c r="CL226" s="33"/>
      <c r="CM226" s="33"/>
      <c r="CN226" s="33"/>
      <c r="CO226" s="33"/>
      <c r="CU226" s="38" t="s">
        <v>331</v>
      </c>
      <c r="CV226" s="33"/>
      <c r="CW226" s="33"/>
      <c r="CX226" s="10"/>
      <c r="DA226" s="38"/>
      <c r="DE226" s="132" t="s">
        <v>282</v>
      </c>
      <c r="DG226" s="135"/>
      <c r="DH226" s="135"/>
      <c r="DI226" s="139"/>
      <c r="DJ226" s="15"/>
      <c r="DR226" s="10" t="s">
        <v>282</v>
      </c>
      <c r="DT226" s="33"/>
      <c r="DX226" s="33"/>
      <c r="EL226" s="33"/>
      <c r="EM226" s="33" t="s">
        <v>320</v>
      </c>
      <c r="EX226" s="38" t="s">
        <v>282</v>
      </c>
      <c r="FL226" s="38" t="s">
        <v>320</v>
      </c>
      <c r="FM226" s="33" t="s">
        <v>320</v>
      </c>
      <c r="FP226" s="33"/>
      <c r="FR226" s="33"/>
    </row>
    <row r="227" spans="1:174" s="1" customFormat="1" ht="12.75" customHeight="1" x14ac:dyDescent="0.25">
      <c r="A227" s="738"/>
      <c r="B227" s="741"/>
      <c r="C227" s="133" t="s">
        <v>820</v>
      </c>
      <c r="E227" s="33"/>
      <c r="F227" s="33"/>
      <c r="G227" s="33"/>
      <c r="H227" s="33"/>
      <c r="I227" s="33"/>
      <c r="J227" s="33"/>
      <c r="K227" s="33"/>
      <c r="L227" s="33"/>
      <c r="M227" s="33" t="s">
        <v>320</v>
      </c>
      <c r="N227" s="33"/>
      <c r="P227" s="33"/>
      <c r="Q227" s="33"/>
      <c r="R227" s="33"/>
      <c r="S227" s="33"/>
      <c r="T227" s="33"/>
      <c r="U227" s="33"/>
      <c r="V227" s="33"/>
      <c r="W227" s="33"/>
      <c r="Y227" s="33" t="s">
        <v>320</v>
      </c>
      <c r="AB227" s="33"/>
      <c r="AD227" s="33"/>
      <c r="AG227" s="33" t="s">
        <v>320</v>
      </c>
      <c r="AH227" s="139"/>
      <c r="AI227" s="15"/>
      <c r="AN227" s="10"/>
      <c r="AO227" s="108" t="s">
        <v>320</v>
      </c>
      <c r="AP227" s="179"/>
      <c r="AV227" s="33" t="s">
        <v>282</v>
      </c>
      <c r="AW227" s="139"/>
      <c r="AX227" s="10" t="s">
        <v>320</v>
      </c>
      <c r="AY227" s="10"/>
      <c r="BF227" s="33" t="s">
        <v>320</v>
      </c>
      <c r="BK227" s="35" t="s">
        <v>282</v>
      </c>
      <c r="BN227" s="35" t="s">
        <v>282</v>
      </c>
      <c r="BR227" s="33" t="s">
        <v>282</v>
      </c>
      <c r="BS227" s="33"/>
      <c r="BT227" s="33" t="s">
        <v>282</v>
      </c>
      <c r="BU227" s="33"/>
      <c r="BV227" s="33"/>
      <c r="BW227" s="33" t="s">
        <v>282</v>
      </c>
      <c r="BX227" s="108"/>
      <c r="BY227" s="33" t="s">
        <v>282</v>
      </c>
      <c r="BZ227" s="33"/>
      <c r="CA227" s="368" t="s">
        <v>282</v>
      </c>
      <c r="CD227" s="33" t="s">
        <v>282</v>
      </c>
      <c r="CE227" s="33" t="s">
        <v>282</v>
      </c>
      <c r="CF227" s="33"/>
      <c r="CG227" s="33"/>
      <c r="CH227" s="33"/>
      <c r="CI227" s="33"/>
      <c r="CL227" s="33"/>
      <c r="CM227" s="33"/>
      <c r="CN227" s="33"/>
      <c r="CO227" s="33"/>
      <c r="CU227" s="38" t="s">
        <v>282</v>
      </c>
      <c r="CV227" s="33"/>
      <c r="CW227" s="33"/>
      <c r="CX227" s="10"/>
      <c r="DA227" s="38"/>
      <c r="DE227" s="132" t="s">
        <v>282</v>
      </c>
      <c r="DG227" s="135"/>
      <c r="DH227" s="135"/>
      <c r="DI227" s="139"/>
      <c r="DJ227" s="15"/>
      <c r="DR227" s="10" t="s">
        <v>282</v>
      </c>
      <c r="DT227" s="33"/>
      <c r="DX227" s="33"/>
      <c r="EL227" s="33"/>
      <c r="EM227" s="33" t="s">
        <v>320</v>
      </c>
      <c r="EX227" s="33"/>
      <c r="FL227" s="38" t="s">
        <v>320</v>
      </c>
      <c r="FM227" s="33" t="s">
        <v>320</v>
      </c>
      <c r="FP227" s="33"/>
      <c r="FR227" s="33"/>
    </row>
    <row r="228" spans="1:174" s="1" customFormat="1" ht="12.75" customHeight="1" x14ac:dyDescent="0.25">
      <c r="A228" s="738"/>
      <c r="B228" s="741"/>
      <c r="C228" s="133" t="s">
        <v>821</v>
      </c>
      <c r="E228" s="33"/>
      <c r="F228" s="33"/>
      <c r="G228" s="33"/>
      <c r="H228" s="33"/>
      <c r="I228" s="33"/>
      <c r="J228" s="33"/>
      <c r="K228" s="33"/>
      <c r="L228" s="33"/>
      <c r="M228" s="33" t="s">
        <v>320</v>
      </c>
      <c r="N228" s="33"/>
      <c r="P228" s="33"/>
      <c r="Q228" s="33"/>
      <c r="R228" s="33"/>
      <c r="S228" s="33"/>
      <c r="T228" s="33"/>
      <c r="U228" s="33"/>
      <c r="V228" s="33"/>
      <c r="W228" s="33"/>
      <c r="Y228" s="33" t="s">
        <v>320</v>
      </c>
      <c r="AB228" s="33"/>
      <c r="AD228" s="33"/>
      <c r="AG228" s="33" t="s">
        <v>320</v>
      </c>
      <c r="AH228" s="139"/>
      <c r="AI228" s="15"/>
      <c r="AN228" s="10"/>
      <c r="AO228" s="108" t="s">
        <v>320</v>
      </c>
      <c r="AP228" s="179"/>
      <c r="AV228" s="33" t="s">
        <v>282</v>
      </c>
      <c r="AW228" s="139"/>
      <c r="AX228" s="10" t="s">
        <v>320</v>
      </c>
      <c r="AY228" s="10"/>
      <c r="BF228" s="33" t="s">
        <v>320</v>
      </c>
      <c r="BK228" s="35" t="s">
        <v>282</v>
      </c>
      <c r="BN228" s="35" t="s">
        <v>282</v>
      </c>
      <c r="BR228" s="33" t="s">
        <v>282</v>
      </c>
      <c r="BS228" s="33"/>
      <c r="BT228" s="33" t="s">
        <v>282</v>
      </c>
      <c r="BU228" s="33"/>
      <c r="BV228" s="33"/>
      <c r="BW228" s="33" t="s">
        <v>282</v>
      </c>
      <c r="BX228" s="108"/>
      <c r="BY228" s="33" t="s">
        <v>282</v>
      </c>
      <c r="BZ228" s="33"/>
      <c r="CA228" s="368" t="s">
        <v>282</v>
      </c>
      <c r="CD228" s="33" t="s">
        <v>282</v>
      </c>
      <c r="CE228" s="33" t="s">
        <v>282</v>
      </c>
      <c r="CF228" s="33"/>
      <c r="CG228" s="33"/>
      <c r="CH228" s="33"/>
      <c r="CI228" s="33"/>
      <c r="CL228" s="33"/>
      <c r="CM228" s="33"/>
      <c r="CN228" s="33"/>
      <c r="CO228" s="33"/>
      <c r="CU228" s="38" t="s">
        <v>282</v>
      </c>
      <c r="CV228" s="33"/>
      <c r="CW228" s="33"/>
      <c r="CX228" s="10"/>
      <c r="DA228" s="38"/>
      <c r="DE228" s="132" t="s">
        <v>1530</v>
      </c>
      <c r="DG228" s="135"/>
      <c r="DH228" s="135"/>
      <c r="DI228" s="139"/>
      <c r="DJ228" s="15"/>
      <c r="DR228" s="10" t="s">
        <v>282</v>
      </c>
      <c r="DT228" s="33"/>
      <c r="DX228" s="33"/>
      <c r="EL228" s="33"/>
      <c r="EM228" s="33" t="s">
        <v>320</v>
      </c>
      <c r="EX228" s="38" t="s">
        <v>282</v>
      </c>
      <c r="FL228" s="38" t="s">
        <v>320</v>
      </c>
      <c r="FM228" s="33" t="s">
        <v>320</v>
      </c>
      <c r="FP228" s="33"/>
      <c r="FR228" s="33"/>
    </row>
    <row r="229" spans="1:174" s="1" customFormat="1" ht="12.75" customHeight="1" x14ac:dyDescent="0.25">
      <c r="A229" s="738"/>
      <c r="B229" s="741"/>
      <c r="C229" s="133" t="s">
        <v>822</v>
      </c>
      <c r="E229" s="33"/>
      <c r="F229" s="33"/>
      <c r="G229" s="33"/>
      <c r="H229" s="33"/>
      <c r="I229" s="33"/>
      <c r="J229" s="33"/>
      <c r="K229" s="33"/>
      <c r="L229" s="33"/>
      <c r="M229" s="33" t="s">
        <v>320</v>
      </c>
      <c r="N229" s="33"/>
      <c r="P229" s="33"/>
      <c r="Q229" s="33"/>
      <c r="R229" s="33"/>
      <c r="S229" s="33"/>
      <c r="T229" s="33"/>
      <c r="U229" s="33"/>
      <c r="V229" s="33"/>
      <c r="W229" s="33"/>
      <c r="Y229" s="33" t="s">
        <v>320</v>
      </c>
      <c r="AB229" s="33"/>
      <c r="AD229" s="33"/>
      <c r="AG229" s="33" t="s">
        <v>320</v>
      </c>
      <c r="AH229" s="139"/>
      <c r="AI229" s="15"/>
      <c r="AN229" s="10"/>
      <c r="AO229" s="108" t="s">
        <v>320</v>
      </c>
      <c r="AP229" s="179"/>
      <c r="AV229" s="33" t="s">
        <v>282</v>
      </c>
      <c r="AW229" s="139"/>
      <c r="AX229" s="10" t="s">
        <v>320</v>
      </c>
      <c r="AY229" s="10"/>
      <c r="BF229" s="33" t="s">
        <v>320</v>
      </c>
      <c r="BK229" s="35" t="s">
        <v>282</v>
      </c>
      <c r="BN229" s="35" t="s">
        <v>282</v>
      </c>
      <c r="BR229" s="33" t="s">
        <v>282</v>
      </c>
      <c r="BS229" s="33"/>
      <c r="BT229" s="33" t="s">
        <v>282</v>
      </c>
      <c r="BU229" s="33"/>
      <c r="BV229" s="33"/>
      <c r="BW229" s="33" t="s">
        <v>282</v>
      </c>
      <c r="BX229" s="108"/>
      <c r="BY229" s="33" t="s">
        <v>282</v>
      </c>
      <c r="BZ229" s="33"/>
      <c r="CA229" s="368" t="s">
        <v>282</v>
      </c>
      <c r="CD229" s="33" t="s">
        <v>282</v>
      </c>
      <c r="CE229" s="33" t="s">
        <v>282</v>
      </c>
      <c r="CF229" s="33"/>
      <c r="CG229" s="33"/>
      <c r="CH229" s="33"/>
      <c r="CI229" s="33"/>
      <c r="CL229" s="33"/>
      <c r="CM229" s="33"/>
      <c r="CN229" s="33"/>
      <c r="CO229" s="33"/>
      <c r="CU229" s="78" t="s">
        <v>1632</v>
      </c>
      <c r="CV229" s="33"/>
      <c r="CW229" s="33"/>
      <c r="CX229" s="10"/>
      <c r="DA229" s="38"/>
      <c r="DE229" s="132" t="s">
        <v>282</v>
      </c>
      <c r="DG229" s="135"/>
      <c r="DH229" s="135"/>
      <c r="DI229" s="139"/>
      <c r="DJ229" s="15"/>
      <c r="DR229" s="10" t="s">
        <v>282</v>
      </c>
      <c r="DT229" s="33"/>
      <c r="DX229" s="33"/>
      <c r="EL229" s="33"/>
      <c r="EM229" s="33" t="s">
        <v>320</v>
      </c>
      <c r="EX229" s="38" t="s">
        <v>282</v>
      </c>
      <c r="FL229" s="38" t="s">
        <v>320</v>
      </c>
      <c r="FM229" s="33" t="s">
        <v>320</v>
      </c>
      <c r="FP229" s="33"/>
      <c r="FR229" s="33"/>
    </row>
    <row r="230" spans="1:174" s="1" customFormat="1" ht="12.75" customHeight="1" x14ac:dyDescent="0.25">
      <c r="A230" s="738"/>
      <c r="B230" s="741"/>
      <c r="C230" s="133" t="s">
        <v>823</v>
      </c>
      <c r="E230" s="33"/>
      <c r="F230" s="33"/>
      <c r="G230" s="33"/>
      <c r="H230" s="33"/>
      <c r="I230" s="33"/>
      <c r="J230" s="33"/>
      <c r="K230" s="33"/>
      <c r="L230" s="33"/>
      <c r="M230" s="33" t="s">
        <v>320</v>
      </c>
      <c r="N230" s="33"/>
      <c r="P230" s="33"/>
      <c r="Q230" s="33"/>
      <c r="R230" s="33"/>
      <c r="S230" s="33"/>
      <c r="T230" s="33"/>
      <c r="U230" s="33"/>
      <c r="V230" s="33"/>
      <c r="W230" s="33"/>
      <c r="Y230" s="33" t="s">
        <v>320</v>
      </c>
      <c r="AB230" s="33"/>
      <c r="AD230" s="33"/>
      <c r="AG230" s="33" t="s">
        <v>320</v>
      </c>
      <c r="AH230" s="139"/>
      <c r="AI230" s="15"/>
      <c r="AN230" s="10"/>
      <c r="AO230" s="108" t="s">
        <v>320</v>
      </c>
      <c r="AP230" s="179"/>
      <c r="AV230" s="33" t="s">
        <v>282</v>
      </c>
      <c r="AW230" s="139"/>
      <c r="AX230" s="10" t="s">
        <v>320</v>
      </c>
      <c r="AY230" s="10"/>
      <c r="BF230" s="33" t="s">
        <v>320</v>
      </c>
      <c r="BK230" s="35" t="s">
        <v>282</v>
      </c>
      <c r="BN230" s="35" t="s">
        <v>282</v>
      </c>
      <c r="BR230" s="33" t="s">
        <v>282</v>
      </c>
      <c r="BS230" s="33"/>
      <c r="BT230" s="33" t="s">
        <v>1199</v>
      </c>
      <c r="BU230" s="33"/>
      <c r="BV230" s="33"/>
      <c r="BW230" s="33" t="s">
        <v>1206</v>
      </c>
      <c r="BX230" s="108"/>
      <c r="BY230" s="33" t="s">
        <v>282</v>
      </c>
      <c r="BZ230" s="33"/>
      <c r="CA230" s="368" t="s">
        <v>1528</v>
      </c>
      <c r="CD230" s="33" t="s">
        <v>282</v>
      </c>
      <c r="CE230" s="33" t="s">
        <v>282</v>
      </c>
      <c r="CF230" s="33"/>
      <c r="CG230" s="33"/>
      <c r="CH230" s="33"/>
      <c r="CI230" s="33"/>
      <c r="CL230" s="33"/>
      <c r="CM230" s="33"/>
      <c r="CN230" s="33"/>
      <c r="CO230" s="33"/>
      <c r="CU230" s="38" t="s">
        <v>282</v>
      </c>
      <c r="CV230" s="33"/>
      <c r="CW230" s="33"/>
      <c r="CX230" s="10"/>
      <c r="DA230" s="38"/>
      <c r="DE230" s="132" t="s">
        <v>282</v>
      </c>
      <c r="DG230" s="135"/>
      <c r="DH230" s="135"/>
      <c r="DI230" s="139"/>
      <c r="DJ230" s="15"/>
      <c r="DR230" s="10" t="s">
        <v>282</v>
      </c>
      <c r="DT230" s="33"/>
      <c r="DX230" s="33"/>
      <c r="EL230" s="33" t="s">
        <v>320</v>
      </c>
      <c r="EM230" s="33" t="s">
        <v>320</v>
      </c>
      <c r="EX230" s="38" t="s">
        <v>282</v>
      </c>
      <c r="FL230" s="38" t="s">
        <v>320</v>
      </c>
      <c r="FM230" s="33" t="s">
        <v>320</v>
      </c>
      <c r="FP230" s="33"/>
      <c r="FR230" s="33"/>
    </row>
    <row r="231" spans="1:174" s="1" customFormat="1" ht="12.75" customHeight="1" x14ac:dyDescent="0.25">
      <c r="A231" s="738"/>
      <c r="B231" s="741"/>
      <c r="C231" s="133" t="s">
        <v>824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 t="s">
        <v>320</v>
      </c>
      <c r="P231" s="33"/>
      <c r="Q231" s="33"/>
      <c r="R231" s="33"/>
      <c r="S231" s="33"/>
      <c r="T231" s="33"/>
      <c r="U231" s="33"/>
      <c r="V231" s="33"/>
      <c r="W231" s="33"/>
      <c r="Y231" s="33" t="s">
        <v>320</v>
      </c>
      <c r="AB231" s="33"/>
      <c r="AD231" s="33"/>
      <c r="AG231" s="33" t="s">
        <v>320</v>
      </c>
      <c r="AH231" s="139"/>
      <c r="AI231" s="15"/>
      <c r="AN231" s="10"/>
      <c r="AO231" s="108" t="s">
        <v>320</v>
      </c>
      <c r="AP231" s="179"/>
      <c r="AV231" s="33" t="s">
        <v>282</v>
      </c>
      <c r="AW231" s="139"/>
      <c r="AX231" s="10" t="s">
        <v>320</v>
      </c>
      <c r="AY231" s="10"/>
      <c r="BF231" s="33" t="s">
        <v>320</v>
      </c>
      <c r="BK231" s="35" t="s">
        <v>282</v>
      </c>
      <c r="BN231" s="35" t="s">
        <v>282</v>
      </c>
      <c r="BR231" s="33" t="s">
        <v>282</v>
      </c>
      <c r="BS231" s="33"/>
      <c r="BT231" s="33" t="s">
        <v>282</v>
      </c>
      <c r="BU231" s="33"/>
      <c r="BV231" s="33"/>
      <c r="BW231" s="33" t="s">
        <v>282</v>
      </c>
      <c r="BX231" s="108"/>
      <c r="BY231" s="33" t="s">
        <v>1216</v>
      </c>
      <c r="BZ231" s="33"/>
      <c r="CA231" s="368" t="s">
        <v>282</v>
      </c>
      <c r="CD231" s="33" t="s">
        <v>282</v>
      </c>
      <c r="CE231" s="33" t="s">
        <v>282</v>
      </c>
      <c r="CF231" s="33"/>
      <c r="CG231" s="33"/>
      <c r="CH231" s="33"/>
      <c r="CI231" s="33"/>
      <c r="CL231" s="33"/>
      <c r="CM231" s="33"/>
      <c r="CN231" s="33"/>
      <c r="CO231" s="33"/>
      <c r="CU231" s="38" t="s">
        <v>282</v>
      </c>
      <c r="CV231" s="33"/>
      <c r="CW231" s="33"/>
      <c r="CX231" s="10"/>
      <c r="DA231" s="38"/>
      <c r="DE231" s="132" t="s">
        <v>282</v>
      </c>
      <c r="DG231" s="135"/>
      <c r="DH231" s="135"/>
      <c r="DI231" s="139"/>
      <c r="DJ231" s="15"/>
      <c r="DR231" s="10" t="s">
        <v>282</v>
      </c>
      <c r="DT231" s="33"/>
      <c r="DX231" s="33"/>
      <c r="EL231" s="33"/>
      <c r="EM231" s="33" t="s">
        <v>320</v>
      </c>
      <c r="EX231" s="38" t="s">
        <v>282</v>
      </c>
      <c r="FL231" s="38" t="s">
        <v>320</v>
      </c>
      <c r="FM231" s="33" t="s">
        <v>320</v>
      </c>
      <c r="FP231" s="33"/>
      <c r="FR231" s="33"/>
    </row>
    <row r="232" spans="1:174" s="1" customFormat="1" ht="12.75" customHeight="1" x14ac:dyDescent="0.25">
      <c r="A232" s="738"/>
      <c r="B232" s="741"/>
      <c r="C232" s="133" t="s">
        <v>825</v>
      </c>
      <c r="E232" s="33"/>
      <c r="F232" s="33"/>
      <c r="G232" s="33"/>
      <c r="H232" s="33"/>
      <c r="I232" s="33"/>
      <c r="J232" s="33"/>
      <c r="K232" s="33"/>
      <c r="L232" s="33"/>
      <c r="M232" s="33" t="s">
        <v>320</v>
      </c>
      <c r="N232" s="33"/>
      <c r="P232" s="33"/>
      <c r="Q232" s="33"/>
      <c r="R232" s="33"/>
      <c r="S232" s="33"/>
      <c r="T232" s="33"/>
      <c r="U232" s="33"/>
      <c r="V232" s="33"/>
      <c r="W232" s="33"/>
      <c r="Y232" s="33" t="s">
        <v>320</v>
      </c>
      <c r="AB232" s="33"/>
      <c r="AD232" s="33"/>
      <c r="AG232" s="33" t="s">
        <v>320</v>
      </c>
      <c r="AH232" s="139"/>
      <c r="AI232" s="15"/>
      <c r="AN232" s="10"/>
      <c r="AO232" s="108" t="s">
        <v>320</v>
      </c>
      <c r="AP232" s="179"/>
      <c r="AV232" s="33" t="s">
        <v>282</v>
      </c>
      <c r="AW232" s="139"/>
      <c r="AX232" s="10" t="s">
        <v>320</v>
      </c>
      <c r="AY232" s="10"/>
      <c r="BF232" s="33" t="s">
        <v>320</v>
      </c>
      <c r="BK232" s="35" t="s">
        <v>282</v>
      </c>
      <c r="BN232" s="35" t="s">
        <v>282</v>
      </c>
      <c r="BR232" s="33" t="s">
        <v>282</v>
      </c>
      <c r="BS232" s="33"/>
      <c r="BT232" s="33" t="s">
        <v>282</v>
      </c>
      <c r="BU232" s="33"/>
      <c r="BV232" s="33"/>
      <c r="BW232" s="33" t="s">
        <v>282</v>
      </c>
      <c r="BX232" s="108"/>
      <c r="BY232" s="33" t="s">
        <v>282</v>
      </c>
      <c r="BZ232" s="33"/>
      <c r="CA232" s="368" t="s">
        <v>282</v>
      </c>
      <c r="CD232" s="33" t="s">
        <v>282</v>
      </c>
      <c r="CE232" s="33" t="s">
        <v>282</v>
      </c>
      <c r="CF232" s="33"/>
      <c r="CG232" s="33"/>
      <c r="CH232" s="33"/>
      <c r="CI232" s="33"/>
      <c r="CL232" s="33"/>
      <c r="CM232" s="33"/>
      <c r="CN232" s="33"/>
      <c r="CO232" s="33"/>
      <c r="CU232" s="38" t="s">
        <v>282</v>
      </c>
      <c r="CV232" s="33"/>
      <c r="CW232" s="33"/>
      <c r="CX232" s="10"/>
      <c r="DA232" s="38"/>
      <c r="DE232" s="132" t="s">
        <v>282</v>
      </c>
      <c r="DG232" s="135"/>
      <c r="DH232" s="135"/>
      <c r="DI232" s="139"/>
      <c r="DJ232" s="15"/>
      <c r="DR232" s="10" t="s">
        <v>282</v>
      </c>
      <c r="DT232" s="33"/>
      <c r="DX232" s="33"/>
      <c r="EL232" s="33" t="s">
        <v>320</v>
      </c>
      <c r="EM232" s="33" t="s">
        <v>320</v>
      </c>
      <c r="EX232" s="38" t="s">
        <v>282</v>
      </c>
      <c r="FL232" s="38" t="s">
        <v>320</v>
      </c>
      <c r="FM232" s="33" t="s">
        <v>320</v>
      </c>
      <c r="FP232" s="33"/>
      <c r="FR232" s="33"/>
    </row>
    <row r="233" spans="1:174" s="1" customFormat="1" ht="12.75" customHeight="1" x14ac:dyDescent="0.25">
      <c r="A233" s="738"/>
      <c r="B233" s="741"/>
      <c r="C233" s="133" t="s">
        <v>826</v>
      </c>
      <c r="E233" s="33"/>
      <c r="F233" s="33"/>
      <c r="G233" s="33"/>
      <c r="H233" s="33"/>
      <c r="I233" s="33"/>
      <c r="J233" s="33"/>
      <c r="K233" s="33"/>
      <c r="L233" s="33"/>
      <c r="M233" s="33" t="s">
        <v>320</v>
      </c>
      <c r="N233" s="33"/>
      <c r="P233" s="33"/>
      <c r="Q233" s="33"/>
      <c r="R233" s="33"/>
      <c r="S233" s="33"/>
      <c r="T233" s="33"/>
      <c r="U233" s="33"/>
      <c r="V233" s="33"/>
      <c r="W233" s="33"/>
      <c r="Y233" s="33" t="s">
        <v>320</v>
      </c>
      <c r="AB233" s="33"/>
      <c r="AD233" s="33"/>
      <c r="AG233" s="33" t="s">
        <v>320</v>
      </c>
      <c r="AH233" s="139"/>
      <c r="AI233" s="15"/>
      <c r="AN233" s="10"/>
      <c r="AO233" s="108" t="s">
        <v>320</v>
      </c>
      <c r="AP233" s="179"/>
      <c r="AV233" s="33" t="s">
        <v>282</v>
      </c>
      <c r="AW233" s="139"/>
      <c r="AX233" s="10" t="s">
        <v>320</v>
      </c>
      <c r="AY233" s="10"/>
      <c r="BF233" s="33" t="s">
        <v>320</v>
      </c>
      <c r="BK233" s="35" t="s">
        <v>282</v>
      </c>
      <c r="BN233" s="35" t="s">
        <v>282</v>
      </c>
      <c r="BR233" s="33" t="s">
        <v>282</v>
      </c>
      <c r="BS233" s="33"/>
      <c r="BT233" s="33" t="s">
        <v>282</v>
      </c>
      <c r="BU233" s="33"/>
      <c r="BV233" s="33"/>
      <c r="BW233" s="33" t="s">
        <v>282</v>
      </c>
      <c r="BX233" s="108"/>
      <c r="BY233" s="33" t="s">
        <v>282</v>
      </c>
      <c r="BZ233" s="33"/>
      <c r="CA233" s="368" t="s">
        <v>282</v>
      </c>
      <c r="CD233" s="33" t="s">
        <v>282</v>
      </c>
      <c r="CE233" s="33" t="s">
        <v>282</v>
      </c>
      <c r="CF233" s="33"/>
      <c r="CG233" s="33"/>
      <c r="CH233" s="33"/>
      <c r="CI233" s="33"/>
      <c r="CL233" s="33"/>
      <c r="CM233" s="33"/>
      <c r="CN233" s="33"/>
      <c r="CO233" s="33"/>
      <c r="CU233" s="38" t="s">
        <v>282</v>
      </c>
      <c r="CV233" s="33"/>
      <c r="CW233" s="33"/>
      <c r="CX233" s="10"/>
      <c r="DA233" s="38"/>
      <c r="DE233" s="132" t="s">
        <v>282</v>
      </c>
      <c r="DG233" s="135"/>
      <c r="DH233" s="135"/>
      <c r="DI233" s="139"/>
      <c r="DJ233" s="15"/>
      <c r="DR233" s="10" t="s">
        <v>282</v>
      </c>
      <c r="DT233" s="33"/>
      <c r="DX233" s="33"/>
      <c r="EL233" s="33"/>
      <c r="EM233" s="33" t="s">
        <v>320</v>
      </c>
      <c r="EX233" s="38" t="s">
        <v>282</v>
      </c>
      <c r="FL233" s="38" t="s">
        <v>320</v>
      </c>
      <c r="FM233" s="33" t="s">
        <v>320</v>
      </c>
      <c r="FP233" s="33"/>
      <c r="FR233" s="33"/>
    </row>
    <row r="234" spans="1:174" s="1" customFormat="1" ht="12.75" customHeight="1" x14ac:dyDescent="0.25">
      <c r="A234" s="738"/>
      <c r="B234" s="741"/>
      <c r="C234" s="133" t="s">
        <v>827</v>
      </c>
      <c r="E234" s="33"/>
      <c r="F234" s="33"/>
      <c r="G234" s="33"/>
      <c r="H234" s="33"/>
      <c r="I234" s="33"/>
      <c r="J234" s="33"/>
      <c r="K234" s="33"/>
      <c r="L234" s="33"/>
      <c r="M234" s="33"/>
      <c r="N234" s="33" t="s">
        <v>320</v>
      </c>
      <c r="P234" s="33"/>
      <c r="Q234" s="33"/>
      <c r="R234" s="33"/>
      <c r="S234" s="33"/>
      <c r="T234" s="33"/>
      <c r="U234" s="33"/>
      <c r="V234" s="33"/>
      <c r="W234" s="33"/>
      <c r="Y234" s="33" t="s">
        <v>320</v>
      </c>
      <c r="AB234" s="33"/>
      <c r="AD234" s="33"/>
      <c r="AG234" s="33" t="s">
        <v>320</v>
      </c>
      <c r="AH234" s="139"/>
      <c r="AI234" s="15"/>
      <c r="AN234" s="10"/>
      <c r="AO234" s="108" t="s">
        <v>320</v>
      </c>
      <c r="AP234" s="179"/>
      <c r="AU234" s="33" t="s">
        <v>282</v>
      </c>
      <c r="AV234" s="33"/>
      <c r="AW234" s="139"/>
      <c r="AX234" s="10"/>
      <c r="AY234" s="10"/>
      <c r="BF234" s="33" t="s">
        <v>1091</v>
      </c>
      <c r="BK234" s="35" t="s">
        <v>282</v>
      </c>
      <c r="BN234" s="35" t="s">
        <v>282</v>
      </c>
      <c r="BR234" s="33" t="s">
        <v>282</v>
      </c>
      <c r="BS234" s="33"/>
      <c r="BT234" s="33" t="s">
        <v>282</v>
      </c>
      <c r="BU234" s="33"/>
      <c r="BV234" s="33"/>
      <c r="BW234" s="33" t="s">
        <v>1205</v>
      </c>
      <c r="BX234" s="108"/>
      <c r="BY234" s="33" t="s">
        <v>282</v>
      </c>
      <c r="BZ234" s="33"/>
      <c r="CA234" s="368" t="s">
        <v>282</v>
      </c>
      <c r="CD234" s="33" t="s">
        <v>282</v>
      </c>
      <c r="CE234" s="33" t="s">
        <v>282</v>
      </c>
      <c r="CF234" s="33"/>
      <c r="CG234" s="33"/>
      <c r="CH234" s="33"/>
      <c r="CI234" s="33"/>
      <c r="CL234" s="33"/>
      <c r="CM234" s="33"/>
      <c r="CN234" s="33"/>
      <c r="CO234" s="33"/>
      <c r="CU234" s="38" t="s">
        <v>1637</v>
      </c>
      <c r="CV234" s="33"/>
      <c r="CW234" s="33"/>
      <c r="CX234" s="10"/>
      <c r="DA234" s="38"/>
      <c r="DE234" s="132" t="s">
        <v>1626</v>
      </c>
      <c r="DG234" s="135"/>
      <c r="DH234" s="135"/>
      <c r="DI234" s="139"/>
      <c r="DJ234" s="15"/>
      <c r="DR234" s="10" t="s">
        <v>282</v>
      </c>
      <c r="DT234" s="33"/>
      <c r="DX234" s="33"/>
      <c r="EL234" s="33"/>
      <c r="EM234" s="33" t="s">
        <v>320</v>
      </c>
      <c r="EX234" s="33"/>
      <c r="FL234" s="33"/>
      <c r="FM234" s="38" t="s">
        <v>320</v>
      </c>
      <c r="FP234" s="33"/>
      <c r="FR234" s="33"/>
    </row>
    <row r="235" spans="1:174" s="1" customFormat="1" ht="12.75" customHeight="1" x14ac:dyDescent="0.25">
      <c r="A235" s="738"/>
      <c r="B235" s="741"/>
      <c r="C235" s="133" t="s">
        <v>828</v>
      </c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P235" s="33"/>
      <c r="Q235" s="33"/>
      <c r="R235" s="33"/>
      <c r="S235" s="33"/>
      <c r="T235" s="33"/>
      <c r="U235" s="33"/>
      <c r="V235" s="33"/>
      <c r="W235" s="33"/>
      <c r="Y235" s="33" t="s">
        <v>320</v>
      </c>
      <c r="AB235" s="33"/>
      <c r="AD235" s="33"/>
      <c r="AG235" s="33" t="s">
        <v>320</v>
      </c>
      <c r="AH235" s="139"/>
      <c r="AI235" s="15"/>
      <c r="AN235" s="10"/>
      <c r="AO235" s="108" t="s">
        <v>320</v>
      </c>
      <c r="AP235" s="179"/>
      <c r="AV235" s="33"/>
      <c r="AW235" s="139"/>
      <c r="AX235" s="10"/>
      <c r="AY235" s="10"/>
      <c r="BF235" s="33" t="s">
        <v>1091</v>
      </c>
      <c r="BK235" s="35" t="s">
        <v>1091</v>
      </c>
      <c r="BN235" s="35" t="s">
        <v>1091</v>
      </c>
      <c r="BR235" s="33" t="s">
        <v>282</v>
      </c>
      <c r="BS235" s="33"/>
      <c r="BT235" s="33" t="s">
        <v>282</v>
      </c>
      <c r="BU235" s="33"/>
      <c r="BV235" s="33"/>
      <c r="BW235" s="33" t="s">
        <v>282</v>
      </c>
      <c r="BX235" s="108"/>
      <c r="BY235" s="33" t="s">
        <v>282</v>
      </c>
      <c r="BZ235" s="33"/>
      <c r="CA235" s="368" t="s">
        <v>282</v>
      </c>
      <c r="CD235" s="33" t="s">
        <v>282</v>
      </c>
      <c r="CE235" s="33" t="s">
        <v>282</v>
      </c>
      <c r="CF235" s="33"/>
      <c r="CG235" s="33"/>
      <c r="CH235" s="33"/>
      <c r="CI235" s="33"/>
      <c r="CL235" s="33"/>
      <c r="CM235" s="33"/>
      <c r="CN235" s="33"/>
      <c r="CO235" s="33"/>
      <c r="CU235" s="38" t="s">
        <v>331</v>
      </c>
      <c r="CV235" s="33"/>
      <c r="CW235" s="33"/>
      <c r="CX235" s="10"/>
      <c r="DA235" s="38"/>
      <c r="DE235" s="132" t="s">
        <v>282</v>
      </c>
      <c r="DG235" s="135"/>
      <c r="DH235" s="135"/>
      <c r="DI235" s="139"/>
      <c r="DJ235" s="15"/>
      <c r="DR235" s="10" t="s">
        <v>282</v>
      </c>
      <c r="DT235" s="33"/>
      <c r="DX235" s="33"/>
      <c r="EL235" s="33"/>
      <c r="EM235" s="33" t="s">
        <v>320</v>
      </c>
      <c r="EX235" s="38" t="s">
        <v>282</v>
      </c>
      <c r="FL235" s="38" t="s">
        <v>320</v>
      </c>
      <c r="FM235" s="33" t="s">
        <v>320</v>
      </c>
      <c r="FP235" s="33"/>
      <c r="FR235" s="33"/>
    </row>
    <row r="236" spans="1:174" s="1" customFormat="1" ht="12.75" customHeight="1" x14ac:dyDescent="0.25">
      <c r="A236" s="738"/>
      <c r="B236" s="741"/>
      <c r="C236" s="133" t="s">
        <v>829</v>
      </c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P236" s="33"/>
      <c r="Q236" s="33"/>
      <c r="R236" s="33"/>
      <c r="S236" s="33"/>
      <c r="T236" s="33"/>
      <c r="U236" s="33"/>
      <c r="V236" s="33"/>
      <c r="W236" s="33"/>
      <c r="Y236" s="33" t="s">
        <v>320</v>
      </c>
      <c r="AB236" s="33"/>
      <c r="AD236" s="33"/>
      <c r="AG236" s="33" t="s">
        <v>320</v>
      </c>
      <c r="AH236" s="139"/>
      <c r="AI236" s="15"/>
      <c r="AN236" s="10"/>
      <c r="AO236" s="108" t="s">
        <v>320</v>
      </c>
      <c r="AP236" s="179"/>
      <c r="AV236" s="33"/>
      <c r="AW236" s="139"/>
      <c r="AX236" s="10"/>
      <c r="AY236" s="10"/>
      <c r="BF236" s="33" t="s">
        <v>320</v>
      </c>
      <c r="BK236" s="35" t="s">
        <v>282</v>
      </c>
      <c r="BN236" s="35" t="s">
        <v>282</v>
      </c>
      <c r="BR236" s="33" t="s">
        <v>282</v>
      </c>
      <c r="BS236" s="33"/>
      <c r="BT236" s="33" t="s">
        <v>282</v>
      </c>
      <c r="BU236" s="33"/>
      <c r="BV236" s="33"/>
      <c r="BW236" s="33" t="s">
        <v>1207</v>
      </c>
      <c r="BX236" s="108"/>
      <c r="BY236" s="33" t="s">
        <v>282</v>
      </c>
      <c r="BZ236" s="33"/>
      <c r="CA236" s="368" t="s">
        <v>1530</v>
      </c>
      <c r="CD236" s="33" t="s">
        <v>282</v>
      </c>
      <c r="CE236" s="33" t="s">
        <v>282</v>
      </c>
      <c r="CF236" s="33"/>
      <c r="CG236" s="33"/>
      <c r="CH236" s="33"/>
      <c r="CI236" s="33"/>
      <c r="CL236" s="33"/>
      <c r="CM236" s="33"/>
      <c r="CN236" s="33"/>
      <c r="CO236" s="33"/>
      <c r="CU236" s="38" t="s">
        <v>331</v>
      </c>
      <c r="CV236" s="33"/>
      <c r="CW236" s="33"/>
      <c r="CX236" s="10"/>
      <c r="DA236" s="38"/>
      <c r="DE236" s="132" t="s">
        <v>282</v>
      </c>
      <c r="DG236" s="135"/>
      <c r="DH236" s="135"/>
      <c r="DI236" s="139"/>
      <c r="DJ236" s="15"/>
      <c r="DR236" s="10" t="s">
        <v>282</v>
      </c>
      <c r="DT236" s="33"/>
      <c r="DX236" s="33"/>
      <c r="EL236" s="33" t="s">
        <v>320</v>
      </c>
      <c r="EM236" s="33" t="s">
        <v>320</v>
      </c>
      <c r="EX236" s="38" t="s">
        <v>282</v>
      </c>
      <c r="FL236" s="38" t="s">
        <v>320</v>
      </c>
      <c r="FM236" s="33" t="s">
        <v>320</v>
      </c>
      <c r="FP236" s="33"/>
      <c r="FR236" s="33"/>
    </row>
    <row r="237" spans="1:174" s="1" customFormat="1" ht="12.75" customHeight="1" x14ac:dyDescent="0.25">
      <c r="A237" s="738"/>
      <c r="B237" s="741"/>
      <c r="C237" s="133" t="s">
        <v>830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P237" s="33"/>
      <c r="Q237" s="33"/>
      <c r="R237" s="33"/>
      <c r="S237" s="33"/>
      <c r="T237" s="33"/>
      <c r="U237" s="33"/>
      <c r="V237" s="33"/>
      <c r="W237" s="33"/>
      <c r="Y237" s="33" t="s">
        <v>320</v>
      </c>
      <c r="AB237" s="33"/>
      <c r="AD237" s="33"/>
      <c r="AG237" s="33" t="s">
        <v>320</v>
      </c>
      <c r="AH237" s="139"/>
      <c r="AI237" s="15"/>
      <c r="AN237" s="10"/>
      <c r="AO237" s="108" t="s">
        <v>320</v>
      </c>
      <c r="AP237" s="179"/>
      <c r="AV237" s="33"/>
      <c r="AW237" s="139"/>
      <c r="AX237" s="10"/>
      <c r="AY237" s="10"/>
      <c r="BF237" s="33" t="s">
        <v>320</v>
      </c>
      <c r="BK237" s="35" t="s">
        <v>1091</v>
      </c>
      <c r="BN237" s="35" t="s">
        <v>1091</v>
      </c>
      <c r="BR237" s="33" t="s">
        <v>282</v>
      </c>
      <c r="BS237" s="33"/>
      <c r="BT237" s="33" t="s">
        <v>1200</v>
      </c>
      <c r="BU237" s="33"/>
      <c r="BV237" s="33"/>
      <c r="BW237" s="35" t="s">
        <v>1091</v>
      </c>
      <c r="BX237" s="108"/>
      <c r="BY237" s="33" t="s">
        <v>282</v>
      </c>
      <c r="BZ237" s="33"/>
      <c r="CA237" s="368" t="s">
        <v>282</v>
      </c>
      <c r="CD237" s="33" t="s">
        <v>282</v>
      </c>
      <c r="CE237" s="33" t="s">
        <v>282</v>
      </c>
      <c r="CF237" s="33"/>
      <c r="CG237" s="33"/>
      <c r="CH237" s="33"/>
      <c r="CI237" s="33"/>
      <c r="CL237" s="33"/>
      <c r="CM237" s="33"/>
      <c r="CN237" s="33"/>
      <c r="CO237" s="33"/>
      <c r="CU237" s="38" t="s">
        <v>331</v>
      </c>
      <c r="CV237" s="33"/>
      <c r="CW237" s="33"/>
      <c r="CX237" s="10"/>
      <c r="DA237" s="38"/>
      <c r="DE237" s="132" t="s">
        <v>282</v>
      </c>
      <c r="DG237" s="135"/>
      <c r="DH237" s="135"/>
      <c r="DI237" s="139"/>
      <c r="DJ237" s="15"/>
      <c r="DR237" s="10" t="s">
        <v>282</v>
      </c>
      <c r="DT237" s="33"/>
      <c r="DX237" s="33"/>
      <c r="EL237" s="33" t="s">
        <v>320</v>
      </c>
      <c r="EM237" s="33" t="s">
        <v>320</v>
      </c>
      <c r="EX237" s="38" t="s">
        <v>282</v>
      </c>
      <c r="FL237" s="33"/>
      <c r="FM237" s="38" t="s">
        <v>320</v>
      </c>
      <c r="FP237" s="33"/>
      <c r="FR237" s="33"/>
    </row>
    <row r="238" spans="1:174" s="1" customFormat="1" x14ac:dyDescent="0.25">
      <c r="A238" s="738"/>
      <c r="B238" s="741"/>
      <c r="C238" s="133" t="s">
        <v>831</v>
      </c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P238" s="33"/>
      <c r="Q238" s="33"/>
      <c r="R238" s="33"/>
      <c r="S238" s="33"/>
      <c r="T238" s="33"/>
      <c r="U238" s="33"/>
      <c r="V238" s="33"/>
      <c r="W238" s="33"/>
      <c r="Y238" s="33" t="s">
        <v>320</v>
      </c>
      <c r="AB238" s="33"/>
      <c r="AD238" s="33"/>
      <c r="AG238" s="33" t="s">
        <v>320</v>
      </c>
      <c r="AH238" s="139"/>
      <c r="AI238" s="15"/>
      <c r="AN238" s="10"/>
      <c r="AO238" s="108" t="s">
        <v>320</v>
      </c>
      <c r="AP238" s="179"/>
      <c r="AV238" s="33"/>
      <c r="AW238" s="139"/>
      <c r="AX238" s="10"/>
      <c r="AY238" s="10"/>
      <c r="BF238" s="33" t="s">
        <v>1091</v>
      </c>
      <c r="BK238" s="35" t="s">
        <v>1091</v>
      </c>
      <c r="BN238" s="35" t="s">
        <v>1091</v>
      </c>
      <c r="BR238" s="33" t="s">
        <v>282</v>
      </c>
      <c r="BS238" s="33"/>
      <c r="BT238" s="33" t="s">
        <v>1200</v>
      </c>
      <c r="BU238" s="33"/>
      <c r="BV238" s="33"/>
      <c r="BW238" s="35" t="s">
        <v>1091</v>
      </c>
      <c r="BX238" s="108"/>
      <c r="BY238" s="33" t="s">
        <v>282</v>
      </c>
      <c r="BZ238" s="33"/>
      <c r="CA238" s="368" t="s">
        <v>1528</v>
      </c>
      <c r="CD238" s="33" t="s">
        <v>282</v>
      </c>
      <c r="CE238" s="33" t="s">
        <v>282</v>
      </c>
      <c r="CF238" s="33"/>
      <c r="CG238" s="33"/>
      <c r="CH238" s="33"/>
      <c r="CI238" s="33"/>
      <c r="CL238" s="33"/>
      <c r="CM238" s="33"/>
      <c r="CN238" s="33"/>
      <c r="CO238" s="33"/>
      <c r="CU238" s="38" t="s">
        <v>331</v>
      </c>
      <c r="CV238" s="33"/>
      <c r="CW238" s="33"/>
      <c r="CX238" s="10"/>
      <c r="DA238" s="38"/>
      <c r="DE238" s="132" t="s">
        <v>282</v>
      </c>
      <c r="DG238" s="135"/>
      <c r="DH238" s="135"/>
      <c r="DI238" s="139"/>
      <c r="DJ238" s="15"/>
      <c r="DR238" s="10" t="s">
        <v>1739</v>
      </c>
      <c r="DT238" s="33"/>
      <c r="DX238" s="33"/>
      <c r="EL238" s="33"/>
      <c r="EM238" s="33" t="s">
        <v>320</v>
      </c>
      <c r="EX238" s="38" t="s">
        <v>282</v>
      </c>
      <c r="FL238" s="38" t="s">
        <v>320</v>
      </c>
      <c r="FM238" s="33" t="s">
        <v>320</v>
      </c>
      <c r="FP238" s="33"/>
      <c r="FR238" s="33"/>
    </row>
    <row r="239" spans="1:174" s="1" customFormat="1" ht="12.75" customHeight="1" x14ac:dyDescent="0.25">
      <c r="A239" s="738"/>
      <c r="B239" s="741"/>
      <c r="C239" s="133" t="s">
        <v>832</v>
      </c>
      <c r="E239" s="33"/>
      <c r="F239" s="33"/>
      <c r="G239" s="33"/>
      <c r="H239" s="33"/>
      <c r="I239" s="33"/>
      <c r="J239" s="33"/>
      <c r="K239" s="33"/>
      <c r="L239" s="33"/>
      <c r="M239" s="33" t="s">
        <v>320</v>
      </c>
      <c r="N239" s="33"/>
      <c r="P239" s="33"/>
      <c r="Q239" s="33"/>
      <c r="R239" s="33"/>
      <c r="S239" s="33"/>
      <c r="T239" s="33"/>
      <c r="U239" s="33"/>
      <c r="V239" s="33"/>
      <c r="W239" s="33"/>
      <c r="Y239" s="33" t="s">
        <v>320</v>
      </c>
      <c r="AB239" s="33"/>
      <c r="AD239" s="33"/>
      <c r="AG239" s="33" t="s">
        <v>320</v>
      </c>
      <c r="AH239" s="139"/>
      <c r="AI239" s="15"/>
      <c r="AN239" s="10"/>
      <c r="AO239" s="108" t="s">
        <v>320</v>
      </c>
      <c r="AP239" s="179"/>
      <c r="AV239" s="33" t="s">
        <v>282</v>
      </c>
      <c r="AW239" s="139"/>
      <c r="AX239" s="10" t="s">
        <v>320</v>
      </c>
      <c r="AY239" s="10"/>
      <c r="BF239" s="33" t="s">
        <v>320</v>
      </c>
      <c r="BK239" s="35" t="s">
        <v>282</v>
      </c>
      <c r="BN239" s="35" t="s">
        <v>282</v>
      </c>
      <c r="BR239" s="33" t="s">
        <v>282</v>
      </c>
      <c r="BS239" s="33"/>
      <c r="BT239" s="33" t="s">
        <v>282</v>
      </c>
      <c r="BU239" s="33"/>
      <c r="BV239" s="33"/>
      <c r="BW239" s="33" t="s">
        <v>282</v>
      </c>
      <c r="BX239" s="108"/>
      <c r="BY239" s="33" t="s">
        <v>282</v>
      </c>
      <c r="BZ239" s="33"/>
      <c r="CA239" s="368" t="s">
        <v>282</v>
      </c>
      <c r="CD239" s="33" t="s">
        <v>282</v>
      </c>
      <c r="CE239" s="33" t="s">
        <v>282</v>
      </c>
      <c r="CF239" s="33"/>
      <c r="CG239" s="33"/>
      <c r="CH239" s="33"/>
      <c r="CI239" s="33"/>
      <c r="CL239" s="33"/>
      <c r="CM239" s="33"/>
      <c r="CN239" s="33"/>
      <c r="CO239" s="33"/>
      <c r="CU239" s="38" t="s">
        <v>1641</v>
      </c>
      <c r="CV239" s="33"/>
      <c r="CW239" s="33"/>
      <c r="CX239" s="10"/>
      <c r="DA239" s="38"/>
      <c r="DE239" s="132" t="s">
        <v>1530</v>
      </c>
      <c r="DG239" s="135"/>
      <c r="DH239" s="135"/>
      <c r="DI239" s="139"/>
      <c r="DJ239" s="15"/>
      <c r="DR239" s="10" t="s">
        <v>282</v>
      </c>
      <c r="DT239" s="33"/>
      <c r="DX239" s="33"/>
      <c r="EL239" s="33"/>
      <c r="EM239" s="33" t="s">
        <v>320</v>
      </c>
      <c r="EX239" s="38" t="s">
        <v>282</v>
      </c>
      <c r="FL239" s="33"/>
      <c r="FM239" s="38" t="s">
        <v>320</v>
      </c>
      <c r="FP239" s="33"/>
      <c r="FR239" s="33"/>
    </row>
    <row r="240" spans="1:174" s="1" customFormat="1" ht="12.75" customHeight="1" x14ac:dyDescent="0.25">
      <c r="A240" s="738"/>
      <c r="B240" s="741"/>
      <c r="C240" s="133" t="s">
        <v>833</v>
      </c>
      <c r="E240" s="33"/>
      <c r="F240" s="33"/>
      <c r="G240" s="33"/>
      <c r="H240" s="33"/>
      <c r="I240" s="33"/>
      <c r="J240" s="33"/>
      <c r="K240" s="33"/>
      <c r="L240" s="33"/>
      <c r="M240" s="33" t="s">
        <v>320</v>
      </c>
      <c r="N240" s="33"/>
      <c r="P240" s="33"/>
      <c r="Q240" s="33"/>
      <c r="R240" s="33"/>
      <c r="S240" s="33"/>
      <c r="T240" s="33"/>
      <c r="U240" s="33"/>
      <c r="V240" s="33"/>
      <c r="W240" s="33"/>
      <c r="Y240" s="33" t="s">
        <v>320</v>
      </c>
      <c r="AB240" s="33"/>
      <c r="AD240" s="33"/>
      <c r="AG240" s="33" t="s">
        <v>320</v>
      </c>
      <c r="AH240" s="139"/>
      <c r="AI240" s="15"/>
      <c r="AN240" s="10"/>
      <c r="AO240" s="108" t="s">
        <v>320</v>
      </c>
      <c r="AP240" s="179"/>
      <c r="AV240" s="33" t="s">
        <v>282</v>
      </c>
      <c r="AW240" s="139"/>
      <c r="AX240" s="10"/>
      <c r="AY240" s="10"/>
      <c r="BF240" s="33" t="s">
        <v>1091</v>
      </c>
      <c r="BK240" s="35" t="s">
        <v>282</v>
      </c>
      <c r="BN240" s="35" t="s">
        <v>282</v>
      </c>
      <c r="BR240" s="33" t="s">
        <v>282</v>
      </c>
      <c r="BS240" s="33"/>
      <c r="BT240" s="33" t="s">
        <v>282</v>
      </c>
      <c r="BU240" s="33"/>
      <c r="BV240" s="33"/>
      <c r="BW240" s="33" t="s">
        <v>282</v>
      </c>
      <c r="BX240" s="108"/>
      <c r="BY240" s="33" t="s">
        <v>282</v>
      </c>
      <c r="BZ240" s="33"/>
      <c r="CA240" s="368" t="s">
        <v>1528</v>
      </c>
      <c r="CD240" s="33" t="s">
        <v>282</v>
      </c>
      <c r="CE240" s="33" t="s">
        <v>282</v>
      </c>
      <c r="CF240" s="33"/>
      <c r="CG240" s="33"/>
      <c r="CH240" s="33"/>
      <c r="CI240" s="33"/>
      <c r="CL240" s="33"/>
      <c r="CM240" s="33"/>
      <c r="CN240" s="33"/>
      <c r="CO240" s="33"/>
      <c r="CU240" s="38" t="s">
        <v>282</v>
      </c>
      <c r="CV240" s="33"/>
      <c r="CW240" s="33"/>
      <c r="CX240" s="10"/>
      <c r="DA240" s="38"/>
      <c r="DE240" s="132" t="s">
        <v>1687</v>
      </c>
      <c r="DG240" s="135"/>
      <c r="DH240" s="135"/>
      <c r="DI240" s="139"/>
      <c r="DJ240" s="15"/>
      <c r="DR240" s="10" t="s">
        <v>282</v>
      </c>
      <c r="DT240" s="33"/>
      <c r="DX240" s="33"/>
      <c r="EL240" s="33"/>
      <c r="EM240" s="33" t="s">
        <v>320</v>
      </c>
      <c r="EX240" s="38" t="s">
        <v>282</v>
      </c>
      <c r="FL240" s="33"/>
      <c r="FM240" s="38" t="s">
        <v>320</v>
      </c>
      <c r="FP240" s="33"/>
      <c r="FR240" s="33"/>
    </row>
    <row r="241" spans="1:506" s="1" customFormat="1" ht="12.75" customHeight="1" x14ac:dyDescent="0.25">
      <c r="A241" s="738"/>
      <c r="B241" s="741"/>
      <c r="C241" s="133" t="s">
        <v>834</v>
      </c>
      <c r="E241" s="33"/>
      <c r="F241" s="33"/>
      <c r="G241" s="33"/>
      <c r="H241" s="33"/>
      <c r="I241" s="33"/>
      <c r="J241" s="33"/>
      <c r="K241" s="33"/>
      <c r="L241" s="33"/>
      <c r="M241" s="33" t="s">
        <v>320</v>
      </c>
      <c r="N241" s="33"/>
      <c r="P241" s="33"/>
      <c r="Q241" s="33"/>
      <c r="R241" s="33"/>
      <c r="S241" s="33"/>
      <c r="T241" s="33"/>
      <c r="U241" s="33"/>
      <c r="V241" s="33"/>
      <c r="W241" s="33"/>
      <c r="Y241" s="33" t="s">
        <v>320</v>
      </c>
      <c r="AB241" s="33"/>
      <c r="AD241" s="33"/>
      <c r="AG241" s="33" t="s">
        <v>320</v>
      </c>
      <c r="AH241" s="139"/>
      <c r="AI241" s="15"/>
      <c r="AN241" s="10"/>
      <c r="AO241" s="108" t="s">
        <v>320</v>
      </c>
      <c r="AP241" s="179"/>
      <c r="AV241" s="33" t="s">
        <v>282</v>
      </c>
      <c r="AW241" s="139"/>
      <c r="AX241" s="10" t="s">
        <v>320</v>
      </c>
      <c r="AY241" s="10"/>
      <c r="BF241" s="33" t="s">
        <v>320</v>
      </c>
      <c r="BK241" s="35" t="s">
        <v>282</v>
      </c>
      <c r="BN241" s="35" t="s">
        <v>282</v>
      </c>
      <c r="BR241" s="33" t="s">
        <v>282</v>
      </c>
      <c r="BS241" s="33"/>
      <c r="BT241" s="33" t="s">
        <v>282</v>
      </c>
      <c r="BU241" s="33"/>
      <c r="BV241" s="33"/>
      <c r="BW241" s="33" t="s">
        <v>282</v>
      </c>
      <c r="BX241" s="108"/>
      <c r="BY241" s="33" t="s">
        <v>282</v>
      </c>
      <c r="BZ241" s="33"/>
      <c r="CA241" s="368" t="s">
        <v>282</v>
      </c>
      <c r="CD241" s="33" t="s">
        <v>282</v>
      </c>
      <c r="CE241" s="33" t="s">
        <v>282</v>
      </c>
      <c r="CF241" s="33"/>
      <c r="CG241" s="33"/>
      <c r="CH241" s="33"/>
      <c r="CI241" s="33"/>
      <c r="CL241" s="33"/>
      <c r="CM241" s="33"/>
      <c r="CN241" s="33"/>
      <c r="CO241" s="33"/>
      <c r="CU241" s="38" t="s">
        <v>282</v>
      </c>
      <c r="CV241" s="33"/>
      <c r="CW241" s="33"/>
      <c r="CX241" s="10"/>
      <c r="DA241" s="38"/>
      <c r="DE241" s="132" t="s">
        <v>282</v>
      </c>
      <c r="DG241" s="135"/>
      <c r="DH241" s="135"/>
      <c r="DI241" s="139"/>
      <c r="DJ241" s="15"/>
      <c r="DR241" s="10" t="s">
        <v>282</v>
      </c>
      <c r="DT241" s="33"/>
      <c r="DX241" s="33"/>
      <c r="EL241" s="33" t="s">
        <v>320</v>
      </c>
      <c r="EM241" s="33" t="s">
        <v>320</v>
      </c>
      <c r="EX241" s="38" t="s">
        <v>282</v>
      </c>
      <c r="FL241" s="38" t="s">
        <v>320</v>
      </c>
      <c r="FM241" s="33" t="s">
        <v>320</v>
      </c>
      <c r="FP241" s="33"/>
      <c r="FR241" s="33"/>
    </row>
    <row r="242" spans="1:506" s="1" customFormat="1" ht="12.75" customHeight="1" x14ac:dyDescent="0.25">
      <c r="A242" s="738"/>
      <c r="B242" s="741"/>
      <c r="C242" s="133" t="s">
        <v>835</v>
      </c>
      <c r="E242" s="33"/>
      <c r="F242" s="33"/>
      <c r="G242" s="33"/>
      <c r="H242" s="33"/>
      <c r="I242" s="33"/>
      <c r="J242" s="33"/>
      <c r="K242" s="33"/>
      <c r="L242" s="33"/>
      <c r="M242" s="33" t="s">
        <v>320</v>
      </c>
      <c r="N242" s="33"/>
      <c r="P242" s="33"/>
      <c r="Q242" s="33"/>
      <c r="R242" s="33"/>
      <c r="S242" s="33"/>
      <c r="T242" s="33"/>
      <c r="U242" s="33"/>
      <c r="V242" s="33"/>
      <c r="W242" s="33"/>
      <c r="Y242" s="33" t="s">
        <v>320</v>
      </c>
      <c r="AB242" s="33"/>
      <c r="AD242" s="33"/>
      <c r="AG242" s="33" t="s">
        <v>320</v>
      </c>
      <c r="AH242" s="139"/>
      <c r="AI242" s="15"/>
      <c r="AN242" s="10"/>
      <c r="AO242" s="108" t="s">
        <v>320</v>
      </c>
      <c r="AP242" s="179"/>
      <c r="AV242" s="33" t="s">
        <v>282</v>
      </c>
      <c r="AW242" s="139"/>
      <c r="AX242" s="10" t="s">
        <v>320</v>
      </c>
      <c r="AY242" s="10"/>
      <c r="BF242" s="33" t="s">
        <v>320</v>
      </c>
      <c r="BK242" s="35" t="s">
        <v>282</v>
      </c>
      <c r="BN242" s="35" t="s">
        <v>282</v>
      </c>
      <c r="BR242" s="33" t="s">
        <v>282</v>
      </c>
      <c r="BS242" s="33"/>
      <c r="BT242" s="33" t="s">
        <v>282</v>
      </c>
      <c r="BU242" s="33"/>
      <c r="BV242" s="33"/>
      <c r="BW242" s="33" t="s">
        <v>282</v>
      </c>
      <c r="BX242" s="108"/>
      <c r="BY242" s="33" t="s">
        <v>282</v>
      </c>
      <c r="BZ242" s="33"/>
      <c r="CA242" s="368" t="s">
        <v>1531</v>
      </c>
      <c r="CD242" s="33" t="s">
        <v>282</v>
      </c>
      <c r="CE242" s="33" t="s">
        <v>282</v>
      </c>
      <c r="CF242" s="33"/>
      <c r="CG242" s="33"/>
      <c r="CH242" s="33"/>
      <c r="CI242" s="33"/>
      <c r="CL242" s="33"/>
      <c r="CM242" s="33"/>
      <c r="CN242" s="33"/>
      <c r="CO242" s="33"/>
      <c r="CU242" s="38" t="s">
        <v>282</v>
      </c>
      <c r="CV242" s="33"/>
      <c r="CW242" s="33"/>
      <c r="CX242" s="10"/>
      <c r="DA242" s="38"/>
      <c r="DE242" s="132" t="s">
        <v>282</v>
      </c>
      <c r="DG242" s="135"/>
      <c r="DH242" s="135"/>
      <c r="DI242" s="139"/>
      <c r="DJ242" s="15"/>
      <c r="DR242" s="10" t="s">
        <v>282</v>
      </c>
      <c r="DT242" s="33"/>
      <c r="DX242" s="33"/>
      <c r="EL242" s="33"/>
      <c r="EM242" s="33" t="s">
        <v>320</v>
      </c>
      <c r="EX242" s="33"/>
      <c r="FL242" s="33"/>
      <c r="FM242" s="38" t="s">
        <v>320</v>
      </c>
      <c r="FP242" s="33"/>
      <c r="FR242" s="33"/>
    </row>
    <row r="243" spans="1:506" s="21" customFormat="1" ht="12.75" customHeight="1" thickBot="1" x14ac:dyDescent="0.3">
      <c r="A243" s="738"/>
      <c r="B243" s="741"/>
      <c r="C243" s="509" t="s">
        <v>836</v>
      </c>
      <c r="D243" s="12"/>
      <c r="E243" s="36"/>
      <c r="F243" s="36"/>
      <c r="G243" s="36"/>
      <c r="H243" s="36"/>
      <c r="I243" s="36"/>
      <c r="J243" s="36"/>
      <c r="K243" s="36"/>
      <c r="L243" s="36"/>
      <c r="M243" s="36" t="s">
        <v>320</v>
      </c>
      <c r="N243" s="36"/>
      <c r="O243" s="12"/>
      <c r="P243" s="36"/>
      <c r="Q243" s="36"/>
      <c r="R243" s="36"/>
      <c r="S243" s="36"/>
      <c r="T243" s="36"/>
      <c r="U243" s="36"/>
      <c r="V243" s="36"/>
      <c r="W243" s="36"/>
      <c r="X243" s="12"/>
      <c r="Y243" s="36" t="s">
        <v>320</v>
      </c>
      <c r="Z243" s="12"/>
      <c r="AA243" s="12"/>
      <c r="AB243" s="36"/>
      <c r="AC243" s="12"/>
      <c r="AD243" s="36"/>
      <c r="AE243" s="12"/>
      <c r="AF243" s="12"/>
      <c r="AG243" s="36" t="s">
        <v>320</v>
      </c>
      <c r="AH243" s="171"/>
      <c r="AI243" s="25"/>
      <c r="AJ243" s="12"/>
      <c r="AK243" s="12"/>
      <c r="AL243" s="12"/>
      <c r="AM243" s="12"/>
      <c r="AN243" s="131"/>
      <c r="AO243" s="111" t="s">
        <v>320</v>
      </c>
      <c r="AP243" s="180"/>
      <c r="AQ243" s="12"/>
      <c r="AR243" s="12"/>
      <c r="AS243" s="12"/>
      <c r="AT243" s="12"/>
      <c r="AU243" s="12"/>
      <c r="AV243" s="36" t="s">
        <v>282</v>
      </c>
      <c r="AW243" s="171"/>
      <c r="AX243" s="131" t="s">
        <v>320</v>
      </c>
      <c r="AY243" s="131"/>
      <c r="AZ243" s="12"/>
      <c r="BA243" s="12"/>
      <c r="BB243" s="12"/>
      <c r="BC243" s="12"/>
      <c r="BD243" s="12"/>
      <c r="BE243" s="12"/>
      <c r="BF243" s="36" t="s">
        <v>320</v>
      </c>
      <c r="BG243" s="12"/>
      <c r="BH243" s="12"/>
      <c r="BI243" s="12"/>
      <c r="BJ243" s="12"/>
      <c r="BK243" s="36" t="s">
        <v>282</v>
      </c>
      <c r="BL243" s="12"/>
      <c r="BM243" s="12"/>
      <c r="BN243" s="36" t="s">
        <v>282</v>
      </c>
      <c r="BO243" s="12"/>
      <c r="BP243" s="12"/>
      <c r="BQ243" s="12"/>
      <c r="BR243" s="36" t="s">
        <v>282</v>
      </c>
      <c r="BS243" s="36"/>
      <c r="BT243" s="36" t="s">
        <v>282</v>
      </c>
      <c r="BU243" s="36"/>
      <c r="BV243" s="36"/>
      <c r="BW243" s="36" t="s">
        <v>282</v>
      </c>
      <c r="BX243" s="111"/>
      <c r="BY243" s="36" t="s">
        <v>282</v>
      </c>
      <c r="BZ243" s="36"/>
      <c r="CA243" s="510" t="s">
        <v>282</v>
      </c>
      <c r="CB243" s="12"/>
      <c r="CC243" s="12"/>
      <c r="CD243" s="36" t="s">
        <v>282</v>
      </c>
      <c r="CE243" s="36" t="s">
        <v>282</v>
      </c>
      <c r="CF243" s="36"/>
      <c r="CG243" s="36"/>
      <c r="CH243" s="36"/>
      <c r="CI243" s="36"/>
      <c r="CJ243" s="12"/>
      <c r="CK243" s="12"/>
      <c r="CL243" s="36"/>
      <c r="CM243" s="36"/>
      <c r="CN243" s="36"/>
      <c r="CO243" s="36"/>
      <c r="CP243" s="12"/>
      <c r="CQ243" s="12"/>
      <c r="CR243" s="12"/>
      <c r="CS243" s="12"/>
      <c r="CT243" s="12"/>
      <c r="CU243" s="511" t="s">
        <v>1642</v>
      </c>
      <c r="CV243" s="36"/>
      <c r="CW243" s="36"/>
      <c r="CX243" s="131"/>
      <c r="CY243" s="12"/>
      <c r="CZ243" s="12"/>
      <c r="DA243" s="78"/>
      <c r="DB243" s="12"/>
      <c r="DC243" s="12"/>
      <c r="DD243" s="12"/>
      <c r="DE243" s="12" t="s">
        <v>282</v>
      </c>
      <c r="DF243" s="12"/>
      <c r="DG243" s="136"/>
      <c r="DH243" s="136"/>
      <c r="DI243" s="171"/>
      <c r="DJ243" s="25"/>
      <c r="DK243" s="12"/>
      <c r="DL243" s="12"/>
      <c r="DM243" s="12"/>
      <c r="DN243" s="12"/>
      <c r="DO243" s="12"/>
      <c r="DP243" s="12"/>
      <c r="DQ243" s="12"/>
      <c r="DR243" s="131" t="s">
        <v>282</v>
      </c>
      <c r="DS243" s="12"/>
      <c r="DT243" s="36"/>
      <c r="DU243" s="12"/>
      <c r="DV243" s="12"/>
      <c r="DW243" s="12"/>
      <c r="DX243" s="36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36" t="s">
        <v>320</v>
      </c>
      <c r="EM243" s="36" t="s">
        <v>320</v>
      </c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36"/>
      <c r="EY243" s="12"/>
      <c r="EZ243" s="12"/>
      <c r="FL243" s="48" t="s">
        <v>320</v>
      </c>
      <c r="FM243" s="34" t="s">
        <v>320</v>
      </c>
      <c r="FP243" s="34"/>
      <c r="FR243" s="34"/>
    </row>
    <row r="244" spans="1:506" s="132" customFormat="1" ht="12.75" customHeight="1" x14ac:dyDescent="0.25">
      <c r="A244" s="738"/>
      <c r="B244" s="378" t="s">
        <v>1195</v>
      </c>
      <c r="C244" s="103" t="s">
        <v>1781</v>
      </c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31"/>
      <c r="U244" s="23"/>
      <c r="V244" s="23"/>
      <c r="W244" s="23"/>
      <c r="X244" s="20"/>
      <c r="Y244" s="20"/>
      <c r="Z244" s="20"/>
      <c r="AA244" s="20"/>
      <c r="AB244" s="31"/>
      <c r="AC244" s="20"/>
      <c r="AD244" s="31"/>
      <c r="AE244" s="20"/>
      <c r="AF244" s="20"/>
      <c r="AG244" s="20"/>
      <c r="AH244" s="20"/>
      <c r="AI244" s="20"/>
      <c r="AJ244" s="20"/>
      <c r="AK244" s="20"/>
      <c r="AL244" s="20"/>
      <c r="AM244" s="20"/>
      <c r="AN244" s="23"/>
      <c r="AO244" s="20"/>
      <c r="AP244" s="20"/>
      <c r="AQ244" s="20"/>
      <c r="AR244" s="20"/>
      <c r="AS244" s="20"/>
      <c r="AT244" s="20"/>
      <c r="AU244" s="20"/>
      <c r="AV244" s="20"/>
      <c r="AW244" s="31" t="s">
        <v>282</v>
      </c>
      <c r="AX244" s="23" t="s">
        <v>320</v>
      </c>
      <c r="AY244" s="23"/>
      <c r="AZ244" s="20"/>
      <c r="BA244" s="31" t="s">
        <v>320</v>
      </c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31" t="s">
        <v>282</v>
      </c>
      <c r="BP244" s="20"/>
      <c r="BQ244" s="20"/>
      <c r="BR244" s="20"/>
      <c r="BS244" s="31"/>
      <c r="BT244" s="31"/>
      <c r="BU244" s="31"/>
      <c r="BV244" s="31"/>
      <c r="BW244" s="414" t="s">
        <v>282</v>
      </c>
      <c r="BX244" s="31"/>
      <c r="BY244" s="31" t="s">
        <v>282</v>
      </c>
      <c r="BZ244" s="31"/>
      <c r="CA244" s="147"/>
      <c r="CB244" s="20"/>
      <c r="CC244" s="31"/>
      <c r="CD244" s="31"/>
      <c r="CE244" s="31"/>
      <c r="CF244" s="31"/>
      <c r="CG244" s="31"/>
      <c r="CH244" s="31"/>
      <c r="CI244" s="31"/>
      <c r="CJ244" s="20"/>
      <c r="CK244" s="20"/>
      <c r="CL244" s="31"/>
      <c r="CM244" s="31"/>
      <c r="CN244" s="31"/>
      <c r="CO244" s="31"/>
      <c r="CP244" s="20"/>
      <c r="CQ244" s="20"/>
      <c r="CR244" s="20"/>
      <c r="CS244" s="20"/>
      <c r="CT244" s="20"/>
      <c r="CU244" s="439" t="s">
        <v>1643</v>
      </c>
      <c r="CV244" s="31"/>
      <c r="CW244" s="31"/>
      <c r="CX244" s="23"/>
      <c r="CY244" s="20"/>
      <c r="CZ244" s="20"/>
      <c r="DA244" s="39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31"/>
      <c r="DU244" s="20"/>
      <c r="DV244" s="20"/>
      <c r="DW244" s="20"/>
      <c r="DX244" s="31" t="s">
        <v>1771</v>
      </c>
      <c r="DY244" s="39" t="s">
        <v>282</v>
      </c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138"/>
      <c r="EK244" s="147"/>
      <c r="EL244" s="20"/>
      <c r="EM244" s="20"/>
      <c r="EN244" s="20"/>
      <c r="EO244" s="20"/>
      <c r="EP244" s="31" t="s">
        <v>320</v>
      </c>
      <c r="EQ244" s="512" t="s">
        <v>320</v>
      </c>
      <c r="ER244" s="15"/>
      <c r="ES244" s="1"/>
      <c r="ET244" s="1"/>
      <c r="EU244" s="1"/>
      <c r="EV244" s="1"/>
      <c r="EW244" s="1"/>
      <c r="EX244" s="1"/>
      <c r="EY244" s="1"/>
      <c r="EZ244" s="1"/>
      <c r="FP244" s="35"/>
      <c r="FR244" s="35"/>
    </row>
    <row r="245" spans="1:506" s="1" customFormat="1" ht="12.75" customHeight="1" x14ac:dyDescent="0.25">
      <c r="A245" s="738"/>
      <c r="B245" s="379"/>
      <c r="C245" s="45" t="s">
        <v>1780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33"/>
      <c r="U245" s="10"/>
      <c r="V245" s="10"/>
      <c r="W245" s="10"/>
      <c r="AB245" s="33"/>
      <c r="AD245" s="33"/>
      <c r="AN245" s="10"/>
      <c r="AO245" s="135"/>
      <c r="AP245" s="179"/>
      <c r="AW245" s="109" t="s">
        <v>282</v>
      </c>
      <c r="AX245" s="10" t="s">
        <v>320</v>
      </c>
      <c r="AY245" s="10"/>
      <c r="BA245" s="33" t="s">
        <v>320</v>
      </c>
      <c r="BO245" s="35" t="s">
        <v>282</v>
      </c>
      <c r="BS245" s="33"/>
      <c r="BT245" s="33"/>
      <c r="BU245" s="33"/>
      <c r="BV245" s="33"/>
      <c r="BW245" s="33" t="s">
        <v>1209</v>
      </c>
      <c r="BX245" s="108"/>
      <c r="BY245" s="33" t="s">
        <v>282</v>
      </c>
      <c r="BZ245" s="33"/>
      <c r="CA245" s="15"/>
      <c r="CC245" s="33"/>
      <c r="CD245" s="33"/>
      <c r="CE245" s="33"/>
      <c r="CF245" s="33"/>
      <c r="CG245" s="33"/>
      <c r="CH245" s="33"/>
      <c r="CI245" s="33" t="s">
        <v>282</v>
      </c>
      <c r="CL245" s="33"/>
      <c r="CM245" s="33"/>
      <c r="CN245" s="33"/>
      <c r="CO245" s="33"/>
      <c r="CU245" s="38" t="s">
        <v>282</v>
      </c>
      <c r="CV245" s="33"/>
      <c r="CW245" s="33"/>
      <c r="CX245" s="10"/>
      <c r="DA245" s="38"/>
      <c r="DT245" s="33"/>
      <c r="DX245" s="33" t="s">
        <v>282</v>
      </c>
      <c r="DY245" s="38" t="s">
        <v>282</v>
      </c>
      <c r="EJ245" s="139"/>
      <c r="EK245" s="15"/>
      <c r="EP245" s="33" t="s">
        <v>320</v>
      </c>
      <c r="EQ245" s="109" t="s">
        <v>320</v>
      </c>
      <c r="ER245" s="15"/>
      <c r="FP245" s="33"/>
      <c r="FR245" s="33"/>
    </row>
    <row r="246" spans="1:506" s="12" customFormat="1" ht="13" thickBot="1" x14ac:dyDescent="0.3">
      <c r="A246" s="739"/>
      <c r="B246" s="379"/>
      <c r="C246" s="134" t="s">
        <v>1779</v>
      </c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36"/>
      <c r="U246" s="131"/>
      <c r="V246" s="131"/>
      <c r="W246" s="131"/>
      <c r="AB246" s="36"/>
      <c r="AD246" s="36"/>
      <c r="AN246" s="131"/>
      <c r="AO246" s="136"/>
      <c r="AP246" s="180"/>
      <c r="AW246" s="313" t="s">
        <v>282</v>
      </c>
      <c r="AX246" s="131" t="s">
        <v>320</v>
      </c>
      <c r="AY246" s="131"/>
      <c r="BA246" s="36" t="s">
        <v>320</v>
      </c>
      <c r="BO246" s="143" t="s">
        <v>282</v>
      </c>
      <c r="BS246" s="36"/>
      <c r="BT246" s="36"/>
      <c r="BU246" s="36"/>
      <c r="BV246" s="36"/>
      <c r="BW246" s="36" t="s">
        <v>1209</v>
      </c>
      <c r="BX246" s="111"/>
      <c r="BY246" s="36" t="s">
        <v>282</v>
      </c>
      <c r="BZ246" s="36"/>
      <c r="CA246" s="25"/>
      <c r="CC246" s="36"/>
      <c r="CD246" s="36"/>
      <c r="CE246" s="36"/>
      <c r="CF246" s="36"/>
      <c r="CG246" s="36"/>
      <c r="CH246" s="36"/>
      <c r="CI246" s="36" t="s">
        <v>282</v>
      </c>
      <c r="CL246" s="36"/>
      <c r="CM246" s="36"/>
      <c r="CN246" s="36"/>
      <c r="CO246" s="36"/>
      <c r="CU246" s="78" t="s">
        <v>282</v>
      </c>
      <c r="CV246" s="36"/>
      <c r="CW246" s="36"/>
      <c r="CX246" s="131"/>
      <c r="DA246" s="78"/>
      <c r="DT246" s="36"/>
      <c r="DX246" s="36" t="s">
        <v>282</v>
      </c>
      <c r="DY246" s="78" t="s">
        <v>282</v>
      </c>
      <c r="EJ246" s="171"/>
      <c r="EK246" s="25"/>
      <c r="EP246" s="36" t="s">
        <v>320</v>
      </c>
      <c r="EQ246" s="313" t="s">
        <v>320</v>
      </c>
      <c r="ER246" s="25"/>
      <c r="FP246" s="36"/>
      <c r="FR246" s="36"/>
    </row>
    <row r="247" spans="1:506" s="1" customFormat="1" ht="12.75" customHeight="1" x14ac:dyDescent="0.25">
      <c r="A247" s="748" t="s">
        <v>1552</v>
      </c>
      <c r="B247" s="729" t="s">
        <v>1601</v>
      </c>
      <c r="C247" s="526" t="s">
        <v>1554</v>
      </c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31"/>
      <c r="CA247" s="20"/>
      <c r="CB247" s="20"/>
      <c r="CC247" s="31"/>
      <c r="CD247" s="31"/>
      <c r="CE247" s="31"/>
      <c r="CF247" s="31" t="s">
        <v>1622</v>
      </c>
      <c r="CG247" s="31" t="s">
        <v>1622</v>
      </c>
      <c r="CH247" s="305"/>
      <c r="CI247" s="31"/>
      <c r="CJ247" s="20"/>
      <c r="CK247" s="20"/>
      <c r="CL247" s="31" t="s">
        <v>282</v>
      </c>
      <c r="CM247" s="31"/>
      <c r="CN247" s="31"/>
      <c r="CO247" s="31"/>
      <c r="CP247" s="20"/>
      <c r="CQ247" s="20"/>
      <c r="CR247" s="20"/>
      <c r="CS247" s="20"/>
      <c r="CT247" s="20"/>
      <c r="CU247" s="20"/>
      <c r="CV247" s="31"/>
      <c r="CW247" s="31"/>
      <c r="CX247" s="23"/>
      <c r="CY247" s="20"/>
      <c r="CZ247" s="20"/>
      <c r="DA247" s="39"/>
      <c r="DB247" s="20"/>
      <c r="DC247" s="20"/>
      <c r="DD247" s="20"/>
      <c r="DE247" s="20"/>
      <c r="DF247" s="20"/>
      <c r="DG247" s="20"/>
      <c r="DH247" s="20"/>
      <c r="DI247" s="20"/>
      <c r="DJ247" s="20"/>
      <c r="DK247" s="31" t="s">
        <v>282</v>
      </c>
      <c r="DL247" s="31" t="s">
        <v>282</v>
      </c>
      <c r="DM247" s="20"/>
      <c r="DN247" s="20"/>
      <c r="DO247" s="20"/>
      <c r="DP247" s="20"/>
      <c r="DQ247" s="20"/>
      <c r="DR247" s="20"/>
      <c r="DS247" s="20"/>
      <c r="DT247" s="31"/>
      <c r="DU247" s="20"/>
      <c r="DV247" s="20"/>
      <c r="DW247" s="20"/>
      <c r="DX247" s="31"/>
      <c r="DY247" s="20"/>
      <c r="DZ247" s="129"/>
      <c r="EA247" s="178"/>
      <c r="EB247" s="31"/>
      <c r="EC247" s="31" t="s">
        <v>1775</v>
      </c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 t="s">
        <v>1947</v>
      </c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31"/>
      <c r="FQ247" s="20"/>
      <c r="FR247" s="31"/>
      <c r="FS247" s="20"/>
      <c r="FT247" s="138"/>
      <c r="FU247" s="39" t="s">
        <v>320</v>
      </c>
      <c r="FV247" s="39" t="s">
        <v>320</v>
      </c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138"/>
    </row>
    <row r="248" spans="1:506" s="1" customFormat="1" ht="12.75" customHeight="1" x14ac:dyDescent="0.25">
      <c r="A248" s="749"/>
      <c r="B248" s="730"/>
      <c r="C248" s="384" t="s">
        <v>1555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33"/>
      <c r="U248" s="10"/>
      <c r="V248" s="10"/>
      <c r="W248" s="10"/>
      <c r="AB248" s="33"/>
      <c r="AD248" s="33"/>
      <c r="AN248" s="10"/>
      <c r="AX248" s="10"/>
      <c r="BS248" s="33"/>
      <c r="BT248" s="33"/>
      <c r="BU248" s="33"/>
      <c r="BV248" s="33"/>
      <c r="BW248" s="33"/>
      <c r="BX248" s="33"/>
      <c r="BY248" s="33"/>
      <c r="BZ248" s="33"/>
      <c r="CC248" s="33"/>
      <c r="CD248" s="33"/>
      <c r="CE248" s="33"/>
      <c r="CF248" s="35" t="s">
        <v>1622</v>
      </c>
      <c r="CG248" s="35" t="s">
        <v>1622</v>
      </c>
      <c r="CH248" s="306"/>
      <c r="CI248" s="33"/>
      <c r="CL248" s="33" t="s">
        <v>1675</v>
      </c>
      <c r="CM248" s="33"/>
      <c r="CN248" s="33"/>
      <c r="CO248" s="33"/>
      <c r="CV248" s="33"/>
      <c r="CW248" s="33"/>
      <c r="CX248" s="10"/>
      <c r="DA248" s="38"/>
      <c r="DK248" s="33" t="s">
        <v>282</v>
      </c>
      <c r="DL248" s="33" t="s">
        <v>282</v>
      </c>
      <c r="DT248" s="33"/>
      <c r="DX248" s="33"/>
      <c r="DZ248" s="135"/>
      <c r="EA248" s="179"/>
      <c r="EB248" s="33"/>
      <c r="EC248" s="33" t="s">
        <v>282</v>
      </c>
      <c r="FB248" s="1" t="s">
        <v>282</v>
      </c>
      <c r="FC248" s="1" t="s">
        <v>282</v>
      </c>
      <c r="FP248" s="33"/>
      <c r="FR248" s="33"/>
      <c r="FT248" s="139"/>
      <c r="FU248" s="38" t="s">
        <v>320</v>
      </c>
      <c r="FV248" s="38" t="s">
        <v>320</v>
      </c>
      <c r="SL248" s="139"/>
    </row>
    <row r="249" spans="1:506" s="1" customFormat="1" ht="12.75" customHeight="1" x14ac:dyDescent="0.25">
      <c r="A249" s="749"/>
      <c r="B249" s="730"/>
      <c r="C249" s="384" t="s">
        <v>1646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33"/>
      <c r="U249" s="10"/>
      <c r="V249" s="10"/>
      <c r="W249" s="10"/>
      <c r="AB249" s="33"/>
      <c r="AD249" s="33"/>
      <c r="AN249" s="10"/>
      <c r="AX249" s="10"/>
      <c r="BS249" s="33"/>
      <c r="BT249" s="33"/>
      <c r="BU249" s="33"/>
      <c r="BV249" s="33"/>
      <c r="BW249" s="33"/>
      <c r="BX249" s="33"/>
      <c r="BY249" s="33"/>
      <c r="BZ249" s="33"/>
      <c r="CC249" s="33"/>
      <c r="CD249" s="33"/>
      <c r="CE249" s="33"/>
      <c r="CF249" s="33" t="s">
        <v>1622</v>
      </c>
      <c r="CG249" s="33" t="s">
        <v>1622</v>
      </c>
      <c r="CH249" s="306"/>
      <c r="CI249" s="33"/>
      <c r="CL249" s="33"/>
      <c r="CM249" s="33"/>
      <c r="CN249" s="33"/>
      <c r="CO249" s="33"/>
      <c r="CV249" s="33"/>
      <c r="CW249" s="33"/>
      <c r="CX249" s="10"/>
      <c r="DA249" s="38"/>
      <c r="DK249" s="33"/>
      <c r="DL249" s="33"/>
      <c r="DT249" s="33"/>
      <c r="DX249" s="33"/>
      <c r="DZ249" s="135"/>
      <c r="EA249" s="179"/>
      <c r="EB249" s="33"/>
      <c r="EC249" s="33" t="s">
        <v>282</v>
      </c>
      <c r="FC249" s="1" t="s">
        <v>282</v>
      </c>
      <c r="FP249" s="33"/>
      <c r="FR249" s="33"/>
      <c r="FT249" s="139"/>
      <c r="FU249" s="33"/>
      <c r="FV249" s="33"/>
      <c r="SL249" s="139"/>
    </row>
    <row r="250" spans="1:506" s="1" customFormat="1" ht="13.5" customHeight="1" x14ac:dyDescent="0.25">
      <c r="A250" s="749"/>
      <c r="B250" s="730"/>
      <c r="C250" s="384" t="s">
        <v>1556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33"/>
      <c r="U250" s="10"/>
      <c r="V250" s="10"/>
      <c r="W250" s="10"/>
      <c r="AB250" s="33"/>
      <c r="AD250" s="33"/>
      <c r="AN250" s="10"/>
      <c r="AX250" s="10"/>
      <c r="BS250" s="33"/>
      <c r="BT250" s="33"/>
      <c r="BU250" s="33"/>
      <c r="BV250" s="33"/>
      <c r="BW250" s="33"/>
      <c r="BX250" s="33"/>
      <c r="BY250" s="33"/>
      <c r="BZ250" s="33"/>
      <c r="CC250" s="33"/>
      <c r="CD250" s="33"/>
      <c r="CE250" s="33"/>
      <c r="CF250" s="33" t="s">
        <v>1622</v>
      </c>
      <c r="CG250" s="33" t="s">
        <v>1622</v>
      </c>
      <c r="CH250" s="306"/>
      <c r="CI250" s="33"/>
      <c r="CL250" s="33" t="s">
        <v>282</v>
      </c>
      <c r="CM250" s="33"/>
      <c r="CN250" s="33"/>
      <c r="CO250" s="33"/>
      <c r="CV250" s="33"/>
      <c r="CW250" s="33"/>
      <c r="CX250" s="10"/>
      <c r="DA250" s="38"/>
      <c r="DK250" s="33" t="s">
        <v>282</v>
      </c>
      <c r="DL250" s="33" t="s">
        <v>282</v>
      </c>
      <c r="DT250" s="33"/>
      <c r="DX250" s="33"/>
      <c r="DZ250" s="135"/>
      <c r="EA250" s="179"/>
      <c r="EB250" s="33" t="s">
        <v>1775</v>
      </c>
      <c r="EC250" s="33" t="s">
        <v>1775</v>
      </c>
      <c r="FB250" s="1" t="s">
        <v>282</v>
      </c>
      <c r="FC250" s="1" t="s">
        <v>282</v>
      </c>
      <c r="FP250" s="33"/>
      <c r="FR250" s="33"/>
      <c r="FT250" s="139"/>
      <c r="FU250" s="38" t="s">
        <v>320</v>
      </c>
      <c r="FV250" s="38" t="s">
        <v>320</v>
      </c>
      <c r="SL250" s="139"/>
    </row>
    <row r="251" spans="1:506" s="1" customFormat="1" ht="12.75" customHeight="1" thickBot="1" x14ac:dyDescent="0.3">
      <c r="A251" s="749"/>
      <c r="B251" s="730"/>
      <c r="C251" s="384" t="s">
        <v>1553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33"/>
      <c r="U251" s="10"/>
      <c r="V251" s="10"/>
      <c r="W251" s="10"/>
      <c r="AB251" s="33"/>
      <c r="AD251" s="33"/>
      <c r="AN251" s="10"/>
      <c r="AX251" s="10"/>
      <c r="BS251" s="33"/>
      <c r="BT251" s="33"/>
      <c r="BU251" s="33"/>
      <c r="BV251" s="33"/>
      <c r="BW251" s="33"/>
      <c r="BX251" s="33"/>
      <c r="BY251" s="33"/>
      <c r="BZ251" s="33"/>
      <c r="CC251" s="33"/>
      <c r="CD251" s="33"/>
      <c r="CE251" s="33"/>
      <c r="CF251" s="33" t="s">
        <v>282</v>
      </c>
      <c r="CG251" s="109" t="s">
        <v>282</v>
      </c>
      <c r="CH251" s="306"/>
      <c r="CI251" s="33"/>
      <c r="CL251" s="33" t="s">
        <v>282</v>
      </c>
      <c r="CM251" s="33"/>
      <c r="CN251" s="33"/>
      <c r="CO251" s="33"/>
      <c r="CV251" s="33"/>
      <c r="CW251" s="33"/>
      <c r="CX251" s="10"/>
      <c r="DA251" s="38"/>
      <c r="DK251" s="33" t="s">
        <v>282</v>
      </c>
      <c r="DL251" s="33" t="s">
        <v>282</v>
      </c>
      <c r="DT251" s="33"/>
      <c r="DX251" s="33"/>
      <c r="DZ251" s="135"/>
      <c r="EA251" s="179"/>
      <c r="EB251" s="33" t="s">
        <v>1775</v>
      </c>
      <c r="EC251" s="33" t="s">
        <v>1775</v>
      </c>
      <c r="EW251" s="1" t="s">
        <v>1945</v>
      </c>
      <c r="FB251" s="1" t="s">
        <v>282</v>
      </c>
      <c r="FC251" s="1" t="s">
        <v>282</v>
      </c>
      <c r="FP251" s="33"/>
      <c r="FR251" s="33"/>
      <c r="FT251" s="139"/>
      <c r="FU251" s="38" t="s">
        <v>320</v>
      </c>
      <c r="FV251" s="38" t="s">
        <v>320</v>
      </c>
      <c r="SL251" s="139"/>
    </row>
    <row r="252" spans="1:506" s="1" customFormat="1" ht="12.75" customHeight="1" x14ac:dyDescent="0.25">
      <c r="A252" s="749"/>
      <c r="B252" s="730"/>
      <c r="C252" s="384" t="s">
        <v>1557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33"/>
      <c r="U252" s="10"/>
      <c r="V252" s="10"/>
      <c r="W252" s="10"/>
      <c r="AB252" s="33"/>
      <c r="AD252" s="33"/>
      <c r="AN252" s="10"/>
      <c r="AX252" s="10"/>
      <c r="AY252" s="132"/>
      <c r="BS252" s="33"/>
      <c r="BT252" s="33"/>
      <c r="BU252" s="33"/>
      <c r="BV252" s="33"/>
      <c r="BW252" s="33"/>
      <c r="BX252" s="33"/>
      <c r="BY252" s="33"/>
      <c r="BZ252" s="33"/>
      <c r="CC252" s="33"/>
      <c r="CD252" s="33"/>
      <c r="CE252" s="33"/>
      <c r="CF252" s="33" t="s">
        <v>282</v>
      </c>
      <c r="CG252" s="109" t="s">
        <v>282</v>
      </c>
      <c r="CH252" s="306"/>
      <c r="CI252" s="33"/>
      <c r="CL252" s="33" t="s">
        <v>282</v>
      </c>
      <c r="CM252" s="33"/>
      <c r="CN252" s="33"/>
      <c r="CO252" s="33"/>
      <c r="CV252" s="33"/>
      <c r="CW252" s="33"/>
      <c r="CX252" s="10"/>
      <c r="DA252" s="38"/>
      <c r="DK252" s="33" t="s">
        <v>282</v>
      </c>
      <c r="DL252" s="33" t="s">
        <v>282</v>
      </c>
      <c r="DT252" s="33"/>
      <c r="DX252" s="33"/>
      <c r="DZ252" s="135"/>
      <c r="EA252" s="179"/>
      <c r="EB252" s="33" t="s">
        <v>282</v>
      </c>
      <c r="EC252" s="33" t="s">
        <v>282</v>
      </c>
      <c r="FB252" s="20" t="s">
        <v>1948</v>
      </c>
      <c r="FC252" s="20" t="s">
        <v>1948</v>
      </c>
      <c r="FP252" s="33"/>
      <c r="FR252" s="33"/>
      <c r="FT252" s="139"/>
      <c r="FU252" s="38"/>
      <c r="FV252" s="38" t="s">
        <v>320</v>
      </c>
      <c r="SL252" s="139"/>
    </row>
    <row r="253" spans="1:506" s="132" customFormat="1" ht="12.75" customHeight="1" x14ac:dyDescent="0.25">
      <c r="A253" s="749"/>
      <c r="B253" s="730"/>
      <c r="C253" s="384" t="s">
        <v>1558</v>
      </c>
      <c r="D253" s="128"/>
      <c r="E253" s="128"/>
      <c r="F253" s="128"/>
      <c r="G253" s="128"/>
      <c r="H253" s="193"/>
      <c r="I253" s="128"/>
      <c r="J253" s="128"/>
      <c r="K253" s="128"/>
      <c r="L253" s="128"/>
      <c r="M253" s="128"/>
      <c r="N253" s="128"/>
      <c r="O253" s="128"/>
      <c r="P253" s="193"/>
      <c r="Q253" s="128"/>
      <c r="R253" s="128"/>
      <c r="S253" s="128"/>
      <c r="T253" s="35"/>
      <c r="U253" s="128"/>
      <c r="V253" s="128"/>
      <c r="W253" s="128"/>
      <c r="AB253" s="35"/>
      <c r="AD253" s="35"/>
      <c r="AN253" s="128"/>
      <c r="AO253" s="165"/>
      <c r="AP253" s="184"/>
      <c r="AW253" s="185"/>
      <c r="AX253" s="128"/>
      <c r="AY253" s="1"/>
      <c r="BS253" s="35"/>
      <c r="BT253" s="35"/>
      <c r="BU253" s="35"/>
      <c r="BV253" s="35"/>
      <c r="BW253" s="35"/>
      <c r="BX253" s="194"/>
      <c r="BY253" s="35"/>
      <c r="BZ253" s="310"/>
      <c r="CC253" s="35"/>
      <c r="CD253" s="35"/>
      <c r="CE253" s="35"/>
      <c r="CF253" s="33"/>
      <c r="CG253" s="109"/>
      <c r="CH253" s="310"/>
      <c r="CI253" s="35"/>
      <c r="CL253" s="35"/>
      <c r="CM253" s="35"/>
      <c r="CN253" s="35"/>
      <c r="CO253" s="35"/>
      <c r="CV253" s="35"/>
      <c r="CW253" s="35"/>
      <c r="CX253" s="128"/>
      <c r="DA253" s="110"/>
      <c r="DK253" s="35"/>
      <c r="DL253" s="35"/>
      <c r="DT253" s="35"/>
      <c r="DX253" s="35"/>
      <c r="DZ253" s="165"/>
      <c r="EA253" s="184"/>
      <c r="EB253" s="33"/>
      <c r="EC253" s="33" t="s">
        <v>282</v>
      </c>
      <c r="FC253" s="1"/>
      <c r="FP253" s="35"/>
      <c r="FR253" s="35"/>
      <c r="FT253" s="185"/>
      <c r="FU253" s="35"/>
      <c r="FV253" s="35"/>
      <c r="SL253" s="185"/>
    </row>
    <row r="254" spans="1:506" s="1" customFormat="1" ht="12.75" customHeight="1" x14ac:dyDescent="0.25">
      <c r="A254" s="749"/>
      <c r="B254" s="730"/>
      <c r="C254" s="384" t="s">
        <v>1647</v>
      </c>
      <c r="D254" s="10"/>
      <c r="E254" s="10"/>
      <c r="F254" s="10"/>
      <c r="G254" s="10"/>
      <c r="H254" s="41"/>
      <c r="I254" s="10"/>
      <c r="J254" s="10"/>
      <c r="K254" s="10"/>
      <c r="L254" s="10"/>
      <c r="M254" s="10"/>
      <c r="N254" s="10"/>
      <c r="O254" s="10"/>
      <c r="P254" s="41"/>
      <c r="Q254" s="10"/>
      <c r="R254" s="10"/>
      <c r="S254" s="10"/>
      <c r="T254" s="33"/>
      <c r="U254" s="10"/>
      <c r="V254" s="10"/>
      <c r="W254" s="10"/>
      <c r="AB254" s="33"/>
      <c r="AD254" s="33"/>
      <c r="AN254" s="10"/>
      <c r="AO254" s="135"/>
      <c r="AP254" s="179"/>
      <c r="AW254" s="139"/>
      <c r="AX254" s="149"/>
      <c r="BS254" s="33"/>
      <c r="BT254" s="33"/>
      <c r="BU254" s="33"/>
      <c r="BV254" s="33"/>
      <c r="BW254" s="33"/>
      <c r="BX254" s="108"/>
      <c r="BY254" s="33"/>
      <c r="BZ254" s="306"/>
      <c r="CC254" s="33"/>
      <c r="CD254" s="33"/>
      <c r="CE254" s="33"/>
      <c r="CF254" s="33" t="s">
        <v>282</v>
      </c>
      <c r="CG254" s="109" t="s">
        <v>282</v>
      </c>
      <c r="CH254" s="306"/>
      <c r="CI254" s="33"/>
      <c r="CL254" s="33"/>
      <c r="CM254" s="33"/>
      <c r="CN254" s="33"/>
      <c r="CO254" s="33"/>
      <c r="CV254" s="33"/>
      <c r="CW254" s="33"/>
      <c r="CX254" s="10"/>
      <c r="DA254" s="38"/>
      <c r="DK254" s="33"/>
      <c r="DL254" s="33"/>
      <c r="DT254" s="33"/>
      <c r="DX254" s="33"/>
      <c r="DZ254" s="135"/>
      <c r="EA254" s="179"/>
      <c r="EB254" s="33"/>
      <c r="EC254" s="33" t="s">
        <v>282</v>
      </c>
      <c r="FC254" s="1" t="s">
        <v>282</v>
      </c>
      <c r="FP254" s="33"/>
      <c r="FR254" s="33"/>
      <c r="FT254" s="139"/>
      <c r="FU254" s="33"/>
      <c r="FV254" s="33"/>
      <c r="SL254" s="139"/>
    </row>
    <row r="255" spans="1:506" s="1" customFormat="1" ht="12.75" customHeight="1" x14ac:dyDescent="0.25">
      <c r="A255" s="749"/>
      <c r="B255" s="730"/>
      <c r="C255" s="384" t="s">
        <v>1616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33"/>
      <c r="U255" s="10"/>
      <c r="V255" s="10"/>
      <c r="W255" s="10"/>
      <c r="AB255" s="33"/>
      <c r="AD255" s="33"/>
      <c r="AN255" s="10"/>
      <c r="AO255" s="135"/>
      <c r="AP255" s="179"/>
      <c r="AW255" s="139"/>
      <c r="AX255" s="149"/>
      <c r="BS255" s="33"/>
      <c r="BT255" s="33"/>
      <c r="BU255" s="33"/>
      <c r="BV255" s="33"/>
      <c r="BW255" s="33"/>
      <c r="BX255" s="108"/>
      <c r="BY255" s="33"/>
      <c r="BZ255" s="306"/>
      <c r="CC255" s="33"/>
      <c r="CD255" s="33"/>
      <c r="CE255" s="33"/>
      <c r="CF255" s="33"/>
      <c r="CG255" s="109"/>
      <c r="CH255" s="306"/>
      <c r="CI255" s="33"/>
      <c r="CL255" s="33" t="s">
        <v>1675</v>
      </c>
      <c r="CM255" s="33"/>
      <c r="CN255" s="33"/>
      <c r="CO255" s="33"/>
      <c r="CV255" s="33"/>
      <c r="CW255" s="33"/>
      <c r="CX255" s="10"/>
      <c r="DA255" s="38"/>
      <c r="DK255" s="33" t="s">
        <v>282</v>
      </c>
      <c r="DL255" s="33" t="s">
        <v>282</v>
      </c>
      <c r="DT255" s="33"/>
      <c r="DX255" s="33"/>
      <c r="DZ255" s="135"/>
      <c r="EA255" s="179"/>
      <c r="EB255" s="33" t="s">
        <v>282</v>
      </c>
      <c r="EC255" s="33" t="s">
        <v>282</v>
      </c>
      <c r="FC255" s="1" t="s">
        <v>282</v>
      </c>
      <c r="FP255" s="33"/>
      <c r="FR255" s="33"/>
      <c r="FT255" s="139"/>
      <c r="FU255" s="38"/>
      <c r="FV255" s="38" t="s">
        <v>320</v>
      </c>
      <c r="SL255" s="139"/>
    </row>
    <row r="256" spans="1:506" s="1" customFormat="1" ht="12.65" customHeight="1" x14ac:dyDescent="0.25">
      <c r="A256" s="749"/>
      <c r="B256" s="730"/>
      <c r="C256" s="384" t="s">
        <v>1559</v>
      </c>
      <c r="D256" s="10"/>
      <c r="E256" s="10"/>
      <c r="F256" s="10"/>
      <c r="G256" s="10"/>
      <c r="H256" s="41"/>
      <c r="I256" s="10"/>
      <c r="J256" s="10"/>
      <c r="K256" s="10"/>
      <c r="L256" s="10"/>
      <c r="M256" s="10"/>
      <c r="N256" s="10"/>
      <c r="O256" s="10"/>
      <c r="P256" s="41"/>
      <c r="Q256" s="10"/>
      <c r="R256" s="10"/>
      <c r="S256" s="10"/>
      <c r="T256" s="33"/>
      <c r="U256" s="10"/>
      <c r="V256" s="10"/>
      <c r="W256" s="10"/>
      <c r="AB256" s="33"/>
      <c r="AD256" s="33"/>
      <c r="AN256" s="10"/>
      <c r="AO256" s="135"/>
      <c r="AP256" s="179"/>
      <c r="AW256" s="139"/>
      <c r="AX256" s="149"/>
      <c r="BS256" s="33"/>
      <c r="BT256" s="33"/>
      <c r="BU256" s="33"/>
      <c r="BV256" s="33"/>
      <c r="BW256" s="33"/>
      <c r="BX256" s="108"/>
      <c r="BY256" s="33"/>
      <c r="BZ256" s="306"/>
      <c r="CC256" s="33"/>
      <c r="CD256" s="33"/>
      <c r="CE256" s="33"/>
      <c r="CF256" s="33" t="s">
        <v>282</v>
      </c>
      <c r="CG256" s="109" t="s">
        <v>282</v>
      </c>
      <c r="CH256" s="306"/>
      <c r="CI256" s="33"/>
      <c r="CL256" s="33" t="s">
        <v>282</v>
      </c>
      <c r="CM256" s="33"/>
      <c r="CN256" s="33"/>
      <c r="CO256" s="33"/>
      <c r="CV256" s="33"/>
      <c r="CW256" s="33"/>
      <c r="CX256" s="10"/>
      <c r="DA256" s="38"/>
      <c r="DK256" s="33" t="s">
        <v>282</v>
      </c>
      <c r="DL256" s="33" t="s">
        <v>282</v>
      </c>
      <c r="DT256" s="33"/>
      <c r="DX256" s="33"/>
      <c r="DZ256" s="135"/>
      <c r="EA256" s="179"/>
      <c r="EB256" s="33" t="s">
        <v>282</v>
      </c>
      <c r="EC256" s="33" t="s">
        <v>282</v>
      </c>
      <c r="FB256" s="1" t="s">
        <v>282</v>
      </c>
      <c r="FC256" s="1" t="s">
        <v>282</v>
      </c>
      <c r="FP256" s="33"/>
      <c r="FR256" s="33"/>
      <c r="FT256" s="139"/>
      <c r="FU256" s="38" t="s">
        <v>320</v>
      </c>
      <c r="FV256" s="38" t="s">
        <v>320</v>
      </c>
      <c r="SL256" s="139"/>
    </row>
    <row r="257" spans="1:506" s="1" customFormat="1" ht="12.75" customHeight="1" x14ac:dyDescent="0.25">
      <c r="A257" s="749"/>
      <c r="B257" s="730"/>
      <c r="C257" s="384" t="s">
        <v>1560</v>
      </c>
      <c r="D257" s="10"/>
      <c r="E257" s="10"/>
      <c r="F257" s="10"/>
      <c r="G257" s="10"/>
      <c r="H257" s="41"/>
      <c r="I257" s="10"/>
      <c r="J257" s="10"/>
      <c r="K257" s="10"/>
      <c r="L257" s="10"/>
      <c r="M257" s="10"/>
      <c r="N257" s="10"/>
      <c r="O257" s="10"/>
      <c r="P257" s="41"/>
      <c r="Q257" s="10"/>
      <c r="R257" s="10"/>
      <c r="S257" s="10"/>
      <c r="T257" s="33"/>
      <c r="U257" s="10"/>
      <c r="V257" s="10"/>
      <c r="W257" s="10"/>
      <c r="AB257" s="33"/>
      <c r="AD257" s="33"/>
      <c r="AN257" s="10"/>
      <c r="AO257" s="135"/>
      <c r="AP257" s="179"/>
      <c r="AW257" s="139"/>
      <c r="AX257" s="149"/>
      <c r="BS257" s="33"/>
      <c r="BT257" s="33"/>
      <c r="BU257" s="33"/>
      <c r="BV257" s="33"/>
      <c r="BW257" s="33"/>
      <c r="BX257" s="108"/>
      <c r="BY257" s="33"/>
      <c r="BZ257" s="306"/>
      <c r="CC257" s="33"/>
      <c r="CD257" s="33"/>
      <c r="CE257" s="33"/>
      <c r="CF257" s="33" t="s">
        <v>1622</v>
      </c>
      <c r="CG257" s="33" t="s">
        <v>1622</v>
      </c>
      <c r="CH257" s="306"/>
      <c r="CI257" s="33"/>
      <c r="CL257" s="33" t="s">
        <v>1675</v>
      </c>
      <c r="CM257" s="33"/>
      <c r="CN257" s="33"/>
      <c r="CO257" s="33"/>
      <c r="CV257" s="33"/>
      <c r="CW257" s="33"/>
      <c r="CX257" s="10"/>
      <c r="DA257" s="38"/>
      <c r="DK257" s="33" t="s">
        <v>282</v>
      </c>
      <c r="DL257" s="33" t="s">
        <v>282</v>
      </c>
      <c r="DT257" s="33"/>
      <c r="DX257" s="33"/>
      <c r="DZ257" s="135"/>
      <c r="EA257" s="179"/>
      <c r="EB257" s="33" t="s">
        <v>282</v>
      </c>
      <c r="EC257" s="33" t="s">
        <v>282</v>
      </c>
      <c r="FB257" s="1" t="s">
        <v>282</v>
      </c>
      <c r="FC257" s="1" t="s">
        <v>282</v>
      </c>
      <c r="FP257" s="33"/>
      <c r="FR257" s="33"/>
      <c r="FT257" s="139"/>
      <c r="FU257" s="33" t="s">
        <v>320</v>
      </c>
      <c r="FV257" s="33" t="s">
        <v>320</v>
      </c>
      <c r="SL257" s="139"/>
    </row>
    <row r="258" spans="1:506" s="1" customFormat="1" ht="12.75" customHeight="1" x14ac:dyDescent="0.25">
      <c r="A258" s="749"/>
      <c r="B258" s="730"/>
      <c r="C258" s="384" t="s">
        <v>1561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33"/>
      <c r="U258" s="10"/>
      <c r="V258" s="10"/>
      <c r="W258" s="10"/>
      <c r="AB258" s="33"/>
      <c r="AD258" s="33"/>
      <c r="AN258" s="10"/>
      <c r="AO258" s="135"/>
      <c r="AP258" s="179"/>
      <c r="AW258" s="139"/>
      <c r="AX258" s="149"/>
      <c r="BS258" s="33"/>
      <c r="BT258" s="33"/>
      <c r="BU258" s="33"/>
      <c r="BV258" s="33"/>
      <c r="BW258" s="33"/>
      <c r="BX258" s="108"/>
      <c r="BY258" s="33"/>
      <c r="BZ258" s="306"/>
      <c r="CC258" s="33"/>
      <c r="CD258" s="33"/>
      <c r="CE258" s="33"/>
      <c r="CF258" s="33" t="s">
        <v>282</v>
      </c>
      <c r="CG258" s="109" t="s">
        <v>282</v>
      </c>
      <c r="CH258" s="306"/>
      <c r="CI258" s="33"/>
      <c r="CL258" s="33" t="s">
        <v>282</v>
      </c>
      <c r="CM258" s="33"/>
      <c r="CN258" s="33"/>
      <c r="CO258" s="33"/>
      <c r="CV258" s="33"/>
      <c r="CW258" s="33"/>
      <c r="CX258" s="10"/>
      <c r="DA258" s="38"/>
      <c r="DK258" s="33" t="s">
        <v>282</v>
      </c>
      <c r="DL258" s="33" t="s">
        <v>282</v>
      </c>
      <c r="DT258" s="33"/>
      <c r="DX258" s="33"/>
      <c r="DZ258" s="135"/>
      <c r="EA258" s="179"/>
      <c r="EB258" s="33" t="s">
        <v>282</v>
      </c>
      <c r="EC258" s="33" t="s">
        <v>282</v>
      </c>
      <c r="FB258" s="1" t="s">
        <v>282</v>
      </c>
      <c r="FC258" s="1" t="s">
        <v>282</v>
      </c>
      <c r="FP258" s="33"/>
      <c r="FR258" s="33"/>
      <c r="FT258" s="139"/>
      <c r="FU258" s="33" t="s">
        <v>320</v>
      </c>
      <c r="FV258" s="33" t="s">
        <v>320</v>
      </c>
      <c r="SL258" s="139"/>
    </row>
    <row r="259" spans="1:506" s="1" customFormat="1" ht="12.75" customHeight="1" x14ac:dyDescent="0.25">
      <c r="A259" s="749"/>
      <c r="B259" s="730"/>
      <c r="C259" s="384" t="s">
        <v>1562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33"/>
      <c r="U259" s="10"/>
      <c r="V259" s="10"/>
      <c r="W259" s="10"/>
      <c r="AB259" s="33"/>
      <c r="AD259" s="33"/>
      <c r="AN259" s="10"/>
      <c r="AO259" s="135"/>
      <c r="AP259" s="179"/>
      <c r="AW259" s="139"/>
      <c r="AX259" s="149"/>
      <c r="BS259" s="33"/>
      <c r="BT259" s="33"/>
      <c r="BU259" s="33"/>
      <c r="BV259" s="33"/>
      <c r="BW259" s="33"/>
      <c r="BX259" s="108"/>
      <c r="BY259" s="33"/>
      <c r="BZ259" s="306"/>
      <c r="CC259" s="33"/>
      <c r="CD259" s="33"/>
      <c r="CE259" s="33"/>
      <c r="CF259" s="33" t="s">
        <v>282</v>
      </c>
      <c r="CG259" s="109" t="s">
        <v>282</v>
      </c>
      <c r="CH259" s="306"/>
      <c r="CI259" s="33"/>
      <c r="CL259" s="33" t="s">
        <v>282</v>
      </c>
      <c r="CM259" s="33"/>
      <c r="CN259" s="33"/>
      <c r="CO259" s="33"/>
      <c r="CV259" s="33"/>
      <c r="CW259" s="33"/>
      <c r="CX259" s="10"/>
      <c r="DA259" s="38"/>
      <c r="DK259" s="33" t="s">
        <v>282</v>
      </c>
      <c r="DL259" s="33" t="s">
        <v>282</v>
      </c>
      <c r="DT259" s="33"/>
      <c r="DX259" s="33"/>
      <c r="DZ259" s="135"/>
      <c r="EA259" s="179"/>
      <c r="EB259" s="33"/>
      <c r="EC259" s="33" t="s">
        <v>1776</v>
      </c>
      <c r="FC259" s="1" t="s">
        <v>282</v>
      </c>
      <c r="FP259" s="33"/>
      <c r="FR259" s="33"/>
      <c r="FT259" s="139"/>
      <c r="FU259" s="33" t="s">
        <v>320</v>
      </c>
      <c r="FV259" s="33" t="s">
        <v>320</v>
      </c>
      <c r="SL259" s="139"/>
    </row>
    <row r="260" spans="1:506" s="1" customFormat="1" ht="12.75" customHeight="1" x14ac:dyDescent="0.25">
      <c r="A260" s="749"/>
      <c r="B260" s="730"/>
      <c r="C260" s="384" t="s">
        <v>1563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33"/>
      <c r="U260" s="10"/>
      <c r="V260" s="10"/>
      <c r="W260" s="10"/>
      <c r="AB260" s="33"/>
      <c r="AD260" s="33"/>
      <c r="AN260" s="10"/>
      <c r="AO260" s="135"/>
      <c r="AP260" s="179"/>
      <c r="AW260" s="139"/>
      <c r="AX260" s="149"/>
      <c r="BS260" s="33"/>
      <c r="BT260" s="33"/>
      <c r="BU260" s="33"/>
      <c r="BV260" s="33"/>
      <c r="BW260" s="33"/>
      <c r="BX260" s="108"/>
      <c r="BY260" s="33"/>
      <c r="BZ260" s="306"/>
      <c r="CC260" s="33"/>
      <c r="CD260" s="33"/>
      <c r="CE260" s="33"/>
      <c r="CF260" s="33" t="s">
        <v>1621</v>
      </c>
      <c r="CG260" s="33" t="s">
        <v>1621</v>
      </c>
      <c r="CH260" s="306"/>
      <c r="CI260" s="33"/>
      <c r="CL260" s="33" t="s">
        <v>282</v>
      </c>
      <c r="CM260" s="33"/>
      <c r="CN260" s="33"/>
      <c r="CO260" s="33"/>
      <c r="CV260" s="33"/>
      <c r="CW260" s="33"/>
      <c r="CX260" s="10"/>
      <c r="DA260" s="38"/>
      <c r="DK260" s="33" t="s">
        <v>282</v>
      </c>
      <c r="DL260" s="33" t="s">
        <v>282</v>
      </c>
      <c r="DT260" s="33"/>
      <c r="DX260" s="33"/>
      <c r="DZ260" s="135"/>
      <c r="EA260" s="179"/>
      <c r="EB260" s="33"/>
      <c r="EC260" s="33" t="s">
        <v>1776</v>
      </c>
      <c r="FC260" s="1" t="s">
        <v>282</v>
      </c>
      <c r="FP260" s="33"/>
      <c r="FR260" s="33"/>
      <c r="FT260" s="139"/>
      <c r="FU260" s="33"/>
      <c r="FV260" s="33" t="s">
        <v>320</v>
      </c>
      <c r="SL260" s="139"/>
    </row>
    <row r="261" spans="1:506" s="1" customFormat="1" ht="12.75" customHeight="1" x14ac:dyDescent="0.25">
      <c r="A261" s="749"/>
      <c r="B261" s="730"/>
      <c r="C261" s="384" t="s">
        <v>1564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33"/>
      <c r="U261" s="10"/>
      <c r="V261" s="10"/>
      <c r="W261" s="10"/>
      <c r="AB261" s="33"/>
      <c r="AD261" s="33"/>
      <c r="AN261" s="10"/>
      <c r="AO261" s="135"/>
      <c r="AP261" s="179"/>
      <c r="AW261" s="139"/>
      <c r="AX261" s="149"/>
      <c r="BS261" s="33"/>
      <c r="BT261" s="33"/>
      <c r="BU261" s="33"/>
      <c r="BV261" s="33"/>
      <c r="BW261" s="33"/>
      <c r="BX261" s="108"/>
      <c r="BY261" s="33"/>
      <c r="BZ261" s="306"/>
      <c r="CC261" s="33"/>
      <c r="CD261" s="33"/>
      <c r="CE261" s="33"/>
      <c r="CF261" s="33" t="s">
        <v>1621</v>
      </c>
      <c r="CG261" s="33" t="s">
        <v>1621</v>
      </c>
      <c r="CH261" s="306"/>
      <c r="CI261" s="33"/>
      <c r="CL261" s="33" t="s">
        <v>282</v>
      </c>
      <c r="CM261" s="33"/>
      <c r="CN261" s="33"/>
      <c r="CO261" s="33"/>
      <c r="CV261" s="33"/>
      <c r="CW261" s="33"/>
      <c r="CX261" s="10"/>
      <c r="DA261" s="38"/>
      <c r="DK261" s="33" t="s">
        <v>282</v>
      </c>
      <c r="DL261" s="33" t="s">
        <v>282</v>
      </c>
      <c r="DT261" s="33"/>
      <c r="DX261" s="33"/>
      <c r="DZ261" s="135"/>
      <c r="EA261" s="179"/>
      <c r="EB261" s="33" t="s">
        <v>282</v>
      </c>
      <c r="EC261" s="33" t="s">
        <v>282</v>
      </c>
      <c r="FB261" s="1" t="s">
        <v>282</v>
      </c>
      <c r="FC261" s="1" t="s">
        <v>282</v>
      </c>
      <c r="FP261" s="33"/>
      <c r="FR261" s="33"/>
      <c r="FT261" s="139"/>
      <c r="FU261" s="33" t="s">
        <v>320</v>
      </c>
      <c r="FV261" s="33" t="s">
        <v>320</v>
      </c>
      <c r="SL261" s="139"/>
    </row>
    <row r="262" spans="1:506" s="1" customFormat="1" ht="13" thickBot="1" x14ac:dyDescent="0.3">
      <c r="A262" s="749"/>
      <c r="B262" s="731"/>
      <c r="C262" s="527" t="s">
        <v>1565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34"/>
      <c r="U262" s="24"/>
      <c r="V262" s="24"/>
      <c r="W262" s="24"/>
      <c r="X262" s="21"/>
      <c r="Y262" s="21"/>
      <c r="Z262" s="21"/>
      <c r="AA262" s="21"/>
      <c r="AB262" s="34"/>
      <c r="AC262" s="21"/>
      <c r="AD262" s="34"/>
      <c r="AE262" s="21"/>
      <c r="AF262" s="21"/>
      <c r="AG262" s="21"/>
      <c r="AH262" s="21"/>
      <c r="AI262" s="21"/>
      <c r="AJ262" s="21"/>
      <c r="AK262" s="21"/>
      <c r="AL262" s="21"/>
      <c r="AM262" s="21"/>
      <c r="AN262" s="24"/>
      <c r="AO262" s="175"/>
      <c r="AP262" s="183"/>
      <c r="AQ262" s="21"/>
      <c r="AR262" s="21"/>
      <c r="AS262" s="21"/>
      <c r="AT262" s="21"/>
      <c r="AU262" s="21"/>
      <c r="AV262" s="21"/>
      <c r="AW262" s="140"/>
      <c r="AX262" s="163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34"/>
      <c r="BT262" s="34"/>
      <c r="BU262" s="34"/>
      <c r="BV262" s="34"/>
      <c r="BW262" s="34"/>
      <c r="BX262" s="173"/>
      <c r="BY262" s="34"/>
      <c r="BZ262" s="309"/>
      <c r="CA262" s="21"/>
      <c r="CB262" s="21"/>
      <c r="CC262" s="34"/>
      <c r="CD262" s="34"/>
      <c r="CE262" s="34"/>
      <c r="CF262" s="34" t="s">
        <v>282</v>
      </c>
      <c r="CG262" s="385" t="s">
        <v>282</v>
      </c>
      <c r="CH262" s="408"/>
      <c r="CI262" s="34"/>
      <c r="CJ262" s="21"/>
      <c r="CK262" s="21"/>
      <c r="CL262" s="34"/>
      <c r="CM262" s="34"/>
      <c r="CN262" s="34"/>
      <c r="CO262" s="34"/>
      <c r="CP262" s="21"/>
      <c r="CQ262" s="21"/>
      <c r="CR262" s="21"/>
      <c r="CS262" s="21"/>
      <c r="CT262" s="21"/>
      <c r="CU262" s="21"/>
      <c r="CV262" s="34"/>
      <c r="CW262" s="34"/>
      <c r="CX262" s="24"/>
      <c r="CY262" s="21"/>
      <c r="CZ262" s="21"/>
      <c r="DA262" s="48"/>
      <c r="DB262" s="21"/>
      <c r="DC262" s="21"/>
      <c r="DD262" s="21"/>
      <c r="DE262" s="21"/>
      <c r="DF262" s="21"/>
      <c r="DG262" s="21"/>
      <c r="DH262" s="21"/>
      <c r="DI262" s="21"/>
      <c r="DJ262" s="21"/>
      <c r="DK262" s="34" t="s">
        <v>282</v>
      </c>
      <c r="DL262" s="34" t="s">
        <v>282</v>
      </c>
      <c r="DM262" s="21"/>
      <c r="DN262" s="21"/>
      <c r="DO262" s="21"/>
      <c r="DP262" s="21"/>
      <c r="DQ262" s="21"/>
      <c r="DR262" s="21"/>
      <c r="DS262" s="21"/>
      <c r="DT262" s="34"/>
      <c r="DU262" s="21"/>
      <c r="DV262" s="21"/>
      <c r="DW262" s="21"/>
      <c r="DX262" s="34"/>
      <c r="DY262" s="21"/>
      <c r="DZ262" s="175"/>
      <c r="EA262" s="183"/>
      <c r="EB262" s="34"/>
      <c r="EC262" s="34" t="s">
        <v>282</v>
      </c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 t="s">
        <v>282</v>
      </c>
      <c r="FC262" s="21" t="s">
        <v>282</v>
      </c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34"/>
      <c r="FQ262" s="21"/>
      <c r="FR262" s="34"/>
      <c r="FS262" s="21"/>
      <c r="FT262" s="140"/>
      <c r="FU262" s="34" t="s">
        <v>320</v>
      </c>
      <c r="FV262" s="34" t="s">
        <v>320</v>
      </c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  <c r="IX262" s="21"/>
      <c r="IY262" s="21"/>
      <c r="IZ262" s="21"/>
      <c r="JA262" s="21"/>
      <c r="JB262" s="21"/>
      <c r="JC262" s="21"/>
      <c r="JD262" s="21"/>
      <c r="JE262" s="21"/>
      <c r="JF262" s="21"/>
      <c r="JG262" s="21"/>
      <c r="JH262" s="21"/>
      <c r="JI262" s="21"/>
      <c r="JJ262" s="21"/>
      <c r="JK262" s="21"/>
      <c r="JL262" s="21"/>
      <c r="JM262" s="21"/>
      <c r="JN262" s="21"/>
      <c r="JO262" s="21"/>
      <c r="JP262" s="21"/>
      <c r="JQ262" s="21"/>
      <c r="JR262" s="21"/>
      <c r="JS262" s="21"/>
      <c r="JT262" s="21"/>
      <c r="JU262" s="21"/>
      <c r="JV262" s="21"/>
      <c r="JW262" s="21"/>
      <c r="JX262" s="21"/>
      <c r="JY262" s="21"/>
      <c r="JZ262" s="21"/>
      <c r="KA262" s="21"/>
      <c r="KB262" s="21"/>
      <c r="KC262" s="21"/>
      <c r="KD262" s="21"/>
      <c r="KE262" s="21"/>
      <c r="KF262" s="21"/>
      <c r="KG262" s="21"/>
      <c r="KH262" s="21"/>
      <c r="KI262" s="21"/>
      <c r="KJ262" s="21"/>
      <c r="KK262" s="21"/>
      <c r="KL262" s="21"/>
      <c r="KM262" s="21"/>
      <c r="KN262" s="21"/>
      <c r="KO262" s="21"/>
      <c r="KP262" s="21"/>
      <c r="KQ262" s="21"/>
      <c r="KR262" s="21"/>
      <c r="KS262" s="21"/>
      <c r="KT262" s="21"/>
      <c r="KU262" s="21"/>
      <c r="KV262" s="21"/>
      <c r="KW262" s="21"/>
      <c r="KX262" s="21"/>
      <c r="KY262" s="21"/>
      <c r="KZ262" s="21"/>
      <c r="LA262" s="21"/>
      <c r="LB262" s="21"/>
      <c r="LC262" s="21"/>
      <c r="LD262" s="21"/>
      <c r="LE262" s="21"/>
      <c r="LF262" s="21"/>
      <c r="LG262" s="21"/>
      <c r="LH262" s="21"/>
      <c r="LI262" s="21"/>
      <c r="LJ262" s="21"/>
      <c r="LK262" s="21"/>
      <c r="LL262" s="21"/>
      <c r="LM262" s="21"/>
      <c r="LN262" s="21"/>
      <c r="LO262" s="21"/>
      <c r="LP262" s="21"/>
      <c r="LQ262" s="21"/>
      <c r="LR262" s="21"/>
      <c r="LS262" s="21"/>
      <c r="LT262" s="21"/>
      <c r="LU262" s="21"/>
      <c r="LV262" s="21"/>
      <c r="LW262" s="21"/>
      <c r="LX262" s="21"/>
      <c r="LY262" s="21"/>
      <c r="LZ262" s="21"/>
      <c r="MA262" s="21"/>
      <c r="MB262" s="21"/>
      <c r="MC262" s="21"/>
      <c r="MD262" s="21"/>
      <c r="ME262" s="21"/>
      <c r="MF262" s="21"/>
      <c r="MG262" s="21"/>
      <c r="MH262" s="21"/>
      <c r="MI262" s="21"/>
      <c r="MJ262" s="21"/>
      <c r="MK262" s="21"/>
      <c r="ML262" s="21"/>
      <c r="MM262" s="21"/>
      <c r="MN262" s="21"/>
      <c r="MO262" s="21"/>
      <c r="MP262" s="21"/>
      <c r="MQ262" s="21"/>
      <c r="MR262" s="21"/>
      <c r="MS262" s="21"/>
      <c r="MT262" s="21"/>
      <c r="MU262" s="21"/>
      <c r="MV262" s="21"/>
      <c r="MW262" s="21"/>
      <c r="MX262" s="21"/>
      <c r="MY262" s="21"/>
      <c r="MZ262" s="21"/>
      <c r="NA262" s="21"/>
      <c r="NB262" s="21"/>
      <c r="NC262" s="21"/>
      <c r="ND262" s="21"/>
      <c r="NE262" s="21"/>
      <c r="NF262" s="21"/>
      <c r="NG262" s="21"/>
      <c r="NH262" s="21"/>
      <c r="NI262" s="21"/>
      <c r="NJ262" s="21"/>
      <c r="NK262" s="21"/>
      <c r="NL262" s="21"/>
      <c r="NM262" s="21"/>
      <c r="NN262" s="21"/>
      <c r="NO262" s="21"/>
      <c r="NP262" s="21"/>
      <c r="NQ262" s="21"/>
      <c r="NR262" s="21"/>
      <c r="NS262" s="21"/>
      <c r="NT262" s="21"/>
      <c r="NU262" s="21"/>
      <c r="NV262" s="21"/>
      <c r="NW262" s="21"/>
      <c r="NX262" s="21"/>
      <c r="NY262" s="21"/>
      <c r="NZ262" s="21"/>
      <c r="OA262" s="21"/>
      <c r="OB262" s="21"/>
      <c r="OC262" s="21"/>
      <c r="OD262" s="21"/>
      <c r="OE262" s="21"/>
      <c r="OF262" s="21"/>
      <c r="OG262" s="21"/>
      <c r="OH262" s="21"/>
      <c r="OI262" s="21"/>
      <c r="OJ262" s="21"/>
      <c r="OK262" s="21"/>
      <c r="OL262" s="21"/>
      <c r="OM262" s="21"/>
      <c r="ON262" s="21"/>
      <c r="OO262" s="21"/>
      <c r="OP262" s="21"/>
      <c r="OQ262" s="21"/>
      <c r="OR262" s="21"/>
      <c r="OS262" s="21"/>
      <c r="OT262" s="21"/>
      <c r="OU262" s="21"/>
      <c r="OV262" s="21"/>
      <c r="OW262" s="21"/>
      <c r="OX262" s="21"/>
      <c r="OY262" s="21"/>
      <c r="OZ262" s="21"/>
      <c r="PA262" s="21"/>
      <c r="PB262" s="21"/>
      <c r="PC262" s="21"/>
      <c r="PD262" s="21"/>
      <c r="PE262" s="21"/>
      <c r="PF262" s="21"/>
      <c r="PG262" s="21"/>
      <c r="PH262" s="21"/>
      <c r="PI262" s="21"/>
      <c r="PJ262" s="21"/>
      <c r="PK262" s="21"/>
      <c r="PL262" s="21"/>
      <c r="PM262" s="21"/>
      <c r="PN262" s="21"/>
      <c r="PO262" s="21"/>
      <c r="PP262" s="21"/>
      <c r="PQ262" s="21"/>
      <c r="PR262" s="21"/>
      <c r="PS262" s="21"/>
      <c r="PT262" s="21"/>
      <c r="PU262" s="21"/>
      <c r="PV262" s="21"/>
      <c r="PW262" s="21"/>
      <c r="PX262" s="21"/>
      <c r="PY262" s="21"/>
      <c r="PZ262" s="21"/>
      <c r="QA262" s="21"/>
      <c r="QB262" s="21"/>
      <c r="QC262" s="21"/>
      <c r="QD262" s="21"/>
      <c r="QE262" s="21"/>
      <c r="QF262" s="21"/>
      <c r="QG262" s="21"/>
      <c r="QH262" s="21"/>
      <c r="QI262" s="21"/>
      <c r="QJ262" s="21"/>
      <c r="QK262" s="21"/>
      <c r="QL262" s="21"/>
      <c r="QM262" s="21"/>
      <c r="QN262" s="21"/>
      <c r="QO262" s="21"/>
      <c r="QP262" s="21"/>
      <c r="QQ262" s="21"/>
      <c r="QR262" s="21"/>
      <c r="QS262" s="21"/>
      <c r="QT262" s="21"/>
      <c r="QU262" s="21"/>
      <c r="QV262" s="21"/>
      <c r="QW262" s="21"/>
      <c r="QX262" s="21"/>
      <c r="QY262" s="21"/>
      <c r="QZ262" s="21"/>
      <c r="RA262" s="21"/>
      <c r="RB262" s="21"/>
      <c r="RC262" s="21"/>
      <c r="RD262" s="21"/>
      <c r="RE262" s="21"/>
      <c r="RF262" s="21"/>
      <c r="RG262" s="21"/>
      <c r="RH262" s="21"/>
      <c r="RI262" s="21"/>
      <c r="RJ262" s="21"/>
      <c r="RK262" s="21"/>
      <c r="RL262" s="21"/>
      <c r="RM262" s="21"/>
      <c r="RN262" s="21"/>
      <c r="RO262" s="21"/>
      <c r="RP262" s="21"/>
      <c r="RQ262" s="21"/>
      <c r="RR262" s="21"/>
      <c r="RS262" s="21"/>
      <c r="RT262" s="21"/>
      <c r="RU262" s="21"/>
      <c r="RV262" s="21"/>
      <c r="RW262" s="21"/>
      <c r="RX262" s="21"/>
      <c r="RY262" s="21"/>
      <c r="RZ262" s="21"/>
      <c r="SA262" s="21"/>
      <c r="SB262" s="21"/>
      <c r="SC262" s="21"/>
      <c r="SD262" s="21"/>
      <c r="SE262" s="21"/>
      <c r="SF262" s="21"/>
      <c r="SG262" s="21"/>
      <c r="SH262" s="21"/>
      <c r="SI262" s="21"/>
      <c r="SJ262" s="21"/>
      <c r="SK262" s="21"/>
      <c r="SL262" s="140"/>
    </row>
    <row r="263" spans="1:506" s="1" customFormat="1" ht="12.75" customHeight="1" x14ac:dyDescent="0.25">
      <c r="A263" s="749"/>
      <c r="B263" s="746" t="s">
        <v>1599</v>
      </c>
      <c r="C263" s="525" t="s">
        <v>1567</v>
      </c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35"/>
      <c r="U263" s="128"/>
      <c r="V263" s="128"/>
      <c r="W263" s="128"/>
      <c r="X263" s="132"/>
      <c r="Y263" s="132"/>
      <c r="Z263" s="132"/>
      <c r="AA263" s="132"/>
      <c r="AB263" s="35"/>
      <c r="AC263" s="132"/>
      <c r="AD263" s="35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28"/>
      <c r="AO263" s="165"/>
      <c r="AP263" s="184"/>
      <c r="AQ263" s="132"/>
      <c r="AR263" s="132"/>
      <c r="AS263" s="132"/>
      <c r="AT263" s="132"/>
      <c r="AU263" s="132"/>
      <c r="AV263" s="132"/>
      <c r="AW263" s="185"/>
      <c r="AX263" s="370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2"/>
      <c r="BR263" s="132"/>
      <c r="BS263" s="35"/>
      <c r="BT263" s="35"/>
      <c r="BU263" s="35"/>
      <c r="BV263" s="35"/>
      <c r="BW263" s="194"/>
      <c r="BX263" s="35"/>
      <c r="BY263" s="35"/>
      <c r="BZ263" s="35"/>
      <c r="CA263" s="132"/>
      <c r="CB263" s="132"/>
      <c r="CC263" s="35"/>
      <c r="CD263" s="35"/>
      <c r="CE263" s="35"/>
      <c r="CF263" s="35" t="s">
        <v>282</v>
      </c>
      <c r="CG263" s="35" t="s">
        <v>282</v>
      </c>
      <c r="CH263" s="35"/>
      <c r="CI263" s="35"/>
      <c r="CJ263" s="132"/>
      <c r="CK263" s="165"/>
      <c r="CL263" s="35"/>
      <c r="CM263" s="310"/>
      <c r="CN263" s="35"/>
      <c r="CO263" s="35"/>
      <c r="CP263" s="132"/>
      <c r="CQ263" s="132"/>
      <c r="CR263" s="132"/>
      <c r="CS263" s="132"/>
      <c r="CT263" s="132"/>
      <c r="CU263" s="132"/>
      <c r="CV263" s="35" t="s">
        <v>282</v>
      </c>
      <c r="CW263" s="35" t="s">
        <v>282</v>
      </c>
      <c r="CX263" s="128"/>
      <c r="CY263" s="35" t="s">
        <v>282</v>
      </c>
      <c r="CZ263" s="35" t="s">
        <v>282</v>
      </c>
      <c r="DA263" s="110"/>
      <c r="DB263" s="132"/>
      <c r="DC263" s="132"/>
      <c r="DD263" s="132"/>
      <c r="DE263" s="132"/>
      <c r="DF263" s="132"/>
      <c r="DG263" s="132"/>
      <c r="DH263" s="132"/>
      <c r="DI263" s="132"/>
      <c r="DJ263" s="132"/>
      <c r="DK263" s="132"/>
      <c r="DL263" s="132"/>
      <c r="DM263" s="132"/>
      <c r="DN263" s="132"/>
      <c r="DO263" s="132"/>
      <c r="DP263" s="132"/>
      <c r="DQ263" s="132"/>
      <c r="DR263" s="132"/>
      <c r="DS263" s="132"/>
      <c r="DT263" s="35"/>
      <c r="DU263" s="132"/>
      <c r="DV263" s="132"/>
      <c r="DW263" s="132"/>
      <c r="DX263" s="35"/>
      <c r="DY263" s="132"/>
      <c r="DZ263" s="35" t="s">
        <v>282</v>
      </c>
      <c r="EA263" s="35" t="s">
        <v>282</v>
      </c>
      <c r="EB263" s="132"/>
      <c r="EC263" s="132"/>
      <c r="ED263" s="35" t="s">
        <v>1777</v>
      </c>
      <c r="EE263" s="35" t="s">
        <v>1777</v>
      </c>
      <c r="EF263" s="132"/>
      <c r="EG263" s="132"/>
      <c r="EH263" s="132"/>
      <c r="EI263" s="132"/>
      <c r="EJ263" s="132"/>
      <c r="EK263" s="132"/>
      <c r="EL263" s="132"/>
      <c r="EM263" s="132"/>
      <c r="EN263" s="132"/>
      <c r="EO263" s="132"/>
      <c r="EP263" s="132"/>
      <c r="EQ263" s="132"/>
      <c r="ER263" s="132" t="s">
        <v>282</v>
      </c>
      <c r="ES263" s="132"/>
      <c r="ET263" s="132" t="s">
        <v>282</v>
      </c>
      <c r="EU263" s="132"/>
      <c r="EV263" s="132"/>
      <c r="EW263" s="132"/>
      <c r="EX263" s="132"/>
      <c r="EY263" s="132"/>
      <c r="EZ263" s="132"/>
      <c r="FA263" s="132"/>
      <c r="FB263" s="132"/>
      <c r="FC263" s="132"/>
      <c r="FD263" s="132"/>
      <c r="FE263" s="132"/>
      <c r="FF263" s="132"/>
      <c r="FG263" s="132"/>
      <c r="FH263" s="132"/>
      <c r="FI263" s="132"/>
      <c r="FJ263" s="132"/>
      <c r="FK263" s="132"/>
      <c r="FL263" s="132"/>
      <c r="FM263" s="132"/>
      <c r="FN263" s="132"/>
      <c r="FO263" s="132"/>
      <c r="FP263" s="35"/>
      <c r="FQ263" s="132"/>
      <c r="FR263" s="35"/>
      <c r="FS263" s="110" t="s">
        <v>320</v>
      </c>
      <c r="FT263" s="110" t="s">
        <v>320</v>
      </c>
      <c r="FU263" s="132"/>
      <c r="FV263" s="132"/>
      <c r="FW263" s="132"/>
      <c r="FX263" s="132"/>
      <c r="FY263" s="132"/>
      <c r="FZ263" s="132"/>
      <c r="GA263" s="132"/>
      <c r="GB263" s="132"/>
      <c r="GC263" s="132"/>
      <c r="GD263" s="132"/>
      <c r="GE263" s="132"/>
      <c r="GF263" s="132"/>
      <c r="GG263" s="132"/>
      <c r="GH263" s="132"/>
      <c r="GI263" s="132"/>
      <c r="GJ263" s="132"/>
      <c r="GK263" s="132"/>
      <c r="GL263" s="132"/>
      <c r="GM263" s="132"/>
      <c r="GN263" s="132"/>
      <c r="GO263" s="132"/>
      <c r="GP263" s="132"/>
      <c r="GQ263" s="132"/>
      <c r="GR263" s="132"/>
      <c r="GS263" s="132"/>
      <c r="GT263" s="132"/>
      <c r="GU263" s="132"/>
      <c r="GV263" s="132"/>
      <c r="GW263" s="132"/>
      <c r="GX263" s="132"/>
      <c r="GY263" s="132"/>
      <c r="GZ263" s="132"/>
      <c r="HA263" s="132"/>
      <c r="HB263" s="132"/>
      <c r="HC263" s="132"/>
      <c r="HD263" s="132"/>
      <c r="HE263" s="132"/>
      <c r="HF263" s="132"/>
      <c r="HG263" s="132"/>
      <c r="HH263" s="132"/>
      <c r="HI263" s="132"/>
      <c r="HJ263" s="132"/>
      <c r="HK263" s="132"/>
      <c r="HL263" s="132"/>
      <c r="HM263" s="132"/>
      <c r="HN263" s="132"/>
      <c r="HO263" s="132"/>
      <c r="HP263" s="132"/>
      <c r="HQ263" s="132"/>
      <c r="HR263" s="132"/>
      <c r="HS263" s="132"/>
      <c r="HT263" s="132"/>
      <c r="HU263" s="132"/>
      <c r="HV263" s="132"/>
      <c r="HW263" s="132"/>
      <c r="HX263" s="132"/>
      <c r="HY263" s="132"/>
      <c r="HZ263" s="132"/>
      <c r="IA263" s="132"/>
      <c r="IB263" s="132"/>
      <c r="IC263" s="132"/>
      <c r="ID263" s="132"/>
      <c r="IE263" s="132"/>
      <c r="IF263" s="132"/>
      <c r="IG263" s="132"/>
      <c r="IH263" s="132"/>
      <c r="II263" s="132"/>
      <c r="IJ263" s="132"/>
      <c r="IK263" s="132"/>
      <c r="IL263" s="132"/>
      <c r="IM263" s="132"/>
      <c r="IN263" s="132"/>
      <c r="IO263" s="132"/>
      <c r="IP263" s="132"/>
      <c r="IQ263" s="132"/>
      <c r="IR263" s="132"/>
      <c r="IS263" s="132"/>
      <c r="IT263" s="132"/>
      <c r="IU263" s="132"/>
      <c r="IV263" s="132"/>
      <c r="IW263" s="132"/>
      <c r="IX263" s="132"/>
      <c r="IY263" s="132"/>
      <c r="IZ263" s="132"/>
      <c r="JA263" s="132"/>
      <c r="JB263" s="132"/>
      <c r="JC263" s="132"/>
      <c r="JD263" s="132"/>
      <c r="JE263" s="132"/>
      <c r="JF263" s="132"/>
      <c r="JG263" s="132"/>
      <c r="JH263" s="132"/>
      <c r="JI263" s="132"/>
      <c r="JJ263" s="132"/>
      <c r="JK263" s="132"/>
      <c r="JL263" s="132"/>
      <c r="JM263" s="132"/>
      <c r="JN263" s="132"/>
      <c r="JO263" s="132"/>
      <c r="JP263" s="132"/>
      <c r="JQ263" s="132"/>
      <c r="JR263" s="132"/>
      <c r="JS263" s="132"/>
      <c r="JT263" s="132"/>
      <c r="JU263" s="132"/>
      <c r="JV263" s="132"/>
      <c r="JW263" s="132"/>
      <c r="JX263" s="132"/>
      <c r="JY263" s="132"/>
      <c r="JZ263" s="132"/>
      <c r="KA263" s="132"/>
      <c r="KB263" s="132"/>
      <c r="KC263" s="132"/>
      <c r="KD263" s="132"/>
      <c r="KE263" s="132"/>
      <c r="KF263" s="132"/>
      <c r="KG263" s="132"/>
      <c r="KH263" s="132"/>
      <c r="KI263" s="132"/>
      <c r="KJ263" s="132"/>
      <c r="KK263" s="132"/>
      <c r="KL263" s="132"/>
      <c r="KM263" s="132"/>
      <c r="KN263" s="132"/>
      <c r="KO263" s="132"/>
      <c r="KP263" s="132"/>
      <c r="KQ263" s="132"/>
      <c r="KR263" s="132"/>
      <c r="KS263" s="132"/>
      <c r="KT263" s="132"/>
      <c r="KU263" s="132"/>
      <c r="KV263" s="132"/>
      <c r="KW263" s="132"/>
      <c r="KX263" s="132"/>
      <c r="KY263" s="132"/>
      <c r="KZ263" s="132"/>
      <c r="LA263" s="132"/>
      <c r="LB263" s="132"/>
      <c r="LC263" s="132"/>
      <c r="LD263" s="132"/>
      <c r="LE263" s="132"/>
      <c r="LF263" s="132"/>
      <c r="LG263" s="132"/>
      <c r="LH263" s="132"/>
      <c r="LI263" s="132"/>
      <c r="LJ263" s="132"/>
      <c r="LK263" s="132"/>
      <c r="LL263" s="132"/>
      <c r="LM263" s="132"/>
      <c r="LN263" s="132"/>
      <c r="LO263" s="132"/>
      <c r="LP263" s="132"/>
      <c r="LQ263" s="132"/>
      <c r="LR263" s="132"/>
      <c r="LS263" s="132"/>
      <c r="LT263" s="132"/>
      <c r="LU263" s="132"/>
      <c r="LV263" s="132"/>
      <c r="LW263" s="132"/>
      <c r="LX263" s="132"/>
      <c r="LY263" s="132"/>
      <c r="LZ263" s="132"/>
      <c r="MA263" s="132"/>
      <c r="MB263" s="132"/>
      <c r="MC263" s="132"/>
      <c r="MD263" s="132"/>
      <c r="ME263" s="132"/>
      <c r="MF263" s="132"/>
      <c r="MG263" s="132"/>
      <c r="MH263" s="132"/>
      <c r="MI263" s="132"/>
      <c r="MJ263" s="132"/>
      <c r="MK263" s="132"/>
      <c r="ML263" s="132"/>
      <c r="MM263" s="132"/>
      <c r="MN263" s="132"/>
      <c r="MO263" s="132"/>
      <c r="MP263" s="132"/>
      <c r="MQ263" s="132"/>
      <c r="MR263" s="132"/>
      <c r="MS263" s="132"/>
      <c r="MT263" s="132"/>
      <c r="MU263" s="132"/>
      <c r="MV263" s="132"/>
      <c r="MW263" s="132"/>
      <c r="MX263" s="132"/>
      <c r="MY263" s="132"/>
      <c r="MZ263" s="132"/>
      <c r="NA263" s="132"/>
      <c r="NB263" s="132"/>
      <c r="NC263" s="132"/>
      <c r="ND263" s="132"/>
      <c r="NE263" s="132"/>
      <c r="NF263" s="132"/>
      <c r="NG263" s="132"/>
      <c r="NH263" s="132"/>
      <c r="NI263" s="132"/>
      <c r="NJ263" s="132"/>
      <c r="NK263" s="132"/>
      <c r="NL263" s="132"/>
      <c r="NM263" s="132"/>
      <c r="NN263" s="132"/>
      <c r="NO263" s="132"/>
      <c r="NP263" s="132"/>
      <c r="NQ263" s="132"/>
      <c r="NR263" s="132"/>
      <c r="NS263" s="132"/>
      <c r="NT263" s="132"/>
      <c r="NU263" s="132"/>
      <c r="NV263" s="132"/>
      <c r="NW263" s="132"/>
      <c r="NX263" s="132"/>
      <c r="NY263" s="132"/>
      <c r="NZ263" s="132"/>
      <c r="OA263" s="132"/>
      <c r="OB263" s="132"/>
      <c r="OC263" s="132"/>
      <c r="OD263" s="132"/>
      <c r="OE263" s="132"/>
      <c r="OF263" s="132"/>
      <c r="OG263" s="132"/>
      <c r="OH263" s="132"/>
      <c r="OI263" s="132"/>
      <c r="OJ263" s="132"/>
      <c r="OK263" s="132"/>
      <c r="OL263" s="132"/>
      <c r="OM263" s="132"/>
      <c r="ON263" s="132"/>
      <c r="OO263" s="132"/>
      <c r="OP263" s="132"/>
      <c r="OQ263" s="132"/>
      <c r="OR263" s="132"/>
      <c r="OS263" s="132"/>
      <c r="OT263" s="132"/>
      <c r="OU263" s="132"/>
      <c r="OV263" s="132"/>
      <c r="OW263" s="132"/>
      <c r="OX263" s="132"/>
      <c r="OY263" s="132"/>
      <c r="OZ263" s="132"/>
      <c r="PA263" s="132"/>
      <c r="PB263" s="132"/>
      <c r="PC263" s="132"/>
      <c r="PD263" s="132"/>
      <c r="PE263" s="132"/>
      <c r="PF263" s="132"/>
      <c r="PG263" s="132"/>
      <c r="PH263" s="132"/>
      <c r="PI263" s="132"/>
      <c r="PJ263" s="132"/>
      <c r="PK263" s="132"/>
      <c r="PL263" s="132"/>
      <c r="PM263" s="132"/>
      <c r="PN263" s="132"/>
      <c r="PO263" s="132"/>
      <c r="PP263" s="132"/>
      <c r="PQ263" s="132"/>
      <c r="PR263" s="132"/>
      <c r="PS263" s="132"/>
      <c r="PT263" s="132"/>
      <c r="PU263" s="132"/>
      <c r="PV263" s="132"/>
      <c r="PW263" s="132"/>
      <c r="PX263" s="132"/>
      <c r="PY263" s="132"/>
      <c r="PZ263" s="132"/>
      <c r="QA263" s="132"/>
      <c r="QB263" s="132"/>
      <c r="QC263" s="132"/>
      <c r="QD263" s="132"/>
      <c r="QE263" s="132"/>
      <c r="QF263" s="132"/>
      <c r="QG263" s="132"/>
      <c r="QH263" s="132"/>
      <c r="QI263" s="132"/>
      <c r="QJ263" s="132"/>
      <c r="QK263" s="132"/>
      <c r="QL263" s="132"/>
      <c r="QM263" s="132"/>
      <c r="QN263" s="132"/>
      <c r="QO263" s="132"/>
      <c r="QP263" s="132"/>
      <c r="QQ263" s="132"/>
      <c r="QR263" s="132"/>
      <c r="QS263" s="132"/>
      <c r="QT263" s="132"/>
      <c r="QU263" s="132"/>
      <c r="QV263" s="132"/>
      <c r="QW263" s="132"/>
      <c r="QX263" s="132"/>
      <c r="QY263" s="132"/>
      <c r="QZ263" s="132"/>
      <c r="RA263" s="132"/>
      <c r="RB263" s="132"/>
      <c r="RC263" s="132"/>
      <c r="RD263" s="132"/>
      <c r="RE263" s="132"/>
      <c r="RF263" s="132"/>
      <c r="RG263" s="132"/>
      <c r="RH263" s="132"/>
      <c r="RI263" s="132"/>
      <c r="RJ263" s="132"/>
      <c r="RK263" s="132"/>
      <c r="RL263" s="132"/>
      <c r="RM263" s="132"/>
      <c r="RN263" s="132"/>
      <c r="RO263" s="132"/>
      <c r="RP263" s="132"/>
      <c r="RQ263" s="132"/>
      <c r="RR263" s="132"/>
      <c r="RS263" s="132"/>
      <c r="RT263" s="132"/>
      <c r="RU263" s="132"/>
      <c r="RV263" s="132"/>
      <c r="RW263" s="132"/>
      <c r="RX263" s="132"/>
      <c r="RY263" s="132"/>
      <c r="RZ263" s="132"/>
      <c r="SA263" s="132"/>
      <c r="SB263" s="132"/>
      <c r="SC263" s="132"/>
      <c r="SD263" s="132"/>
      <c r="SE263" s="132"/>
      <c r="SF263" s="132"/>
      <c r="SG263" s="132"/>
      <c r="SH263" s="132"/>
      <c r="SI263" s="132"/>
      <c r="SJ263" s="132"/>
      <c r="SK263" s="132"/>
      <c r="SL263" s="132"/>
    </row>
    <row r="264" spans="1:506" s="1" customFormat="1" ht="12.75" customHeight="1" x14ac:dyDescent="0.25">
      <c r="A264" s="749"/>
      <c r="B264" s="746"/>
      <c r="C264" s="445" t="s">
        <v>1568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33"/>
      <c r="U264" s="10"/>
      <c r="V264" s="10"/>
      <c r="W264" s="10"/>
      <c r="AB264" s="33"/>
      <c r="AD264" s="33"/>
      <c r="AN264" s="10"/>
      <c r="AO264" s="135"/>
      <c r="AP264" s="179"/>
      <c r="AW264" s="139"/>
      <c r="AX264" s="149"/>
      <c r="BS264" s="33"/>
      <c r="BT264" s="33"/>
      <c r="BU264" s="33"/>
      <c r="BV264" s="33"/>
      <c r="BW264" s="108"/>
      <c r="BX264" s="33"/>
      <c r="BY264" s="33"/>
      <c r="BZ264" s="33"/>
      <c r="CC264" s="33"/>
      <c r="CD264" s="33"/>
      <c r="CE264" s="33"/>
      <c r="CF264" s="35" t="s">
        <v>282</v>
      </c>
      <c r="CG264" s="35" t="s">
        <v>282</v>
      </c>
      <c r="CH264" s="33"/>
      <c r="CI264" s="33"/>
      <c r="CK264" s="135"/>
      <c r="CL264" s="33"/>
      <c r="CM264" s="306"/>
      <c r="CN264" s="33"/>
      <c r="CO264" s="33"/>
      <c r="CV264" s="33" t="s">
        <v>282</v>
      </c>
      <c r="CW264" s="33" t="s">
        <v>282</v>
      </c>
      <c r="CX264" s="10"/>
      <c r="CY264" s="33" t="s">
        <v>282</v>
      </c>
      <c r="CZ264" s="33" t="s">
        <v>282</v>
      </c>
      <c r="DA264" s="38"/>
      <c r="DT264" s="33"/>
      <c r="DX264" s="33"/>
      <c r="DZ264" s="33" t="s">
        <v>282</v>
      </c>
      <c r="EA264" s="33" t="s">
        <v>282</v>
      </c>
      <c r="ED264" s="33" t="s">
        <v>1777</v>
      </c>
      <c r="EE264" s="33" t="s">
        <v>1777</v>
      </c>
      <c r="ER264" s="1" t="s">
        <v>282</v>
      </c>
      <c r="ET264" s="1" t="s">
        <v>282</v>
      </c>
      <c r="FP264" s="33"/>
      <c r="FR264" s="33"/>
      <c r="FS264" s="38" t="s">
        <v>320</v>
      </c>
      <c r="FT264" s="38" t="s">
        <v>320</v>
      </c>
    </row>
    <row r="265" spans="1:506" s="1" customFormat="1" ht="13.5" customHeight="1" x14ac:dyDescent="0.25">
      <c r="A265" s="749"/>
      <c r="B265" s="746"/>
      <c r="C265" s="445" t="s">
        <v>1569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33"/>
      <c r="U265" s="10"/>
      <c r="V265" s="10"/>
      <c r="W265" s="10"/>
      <c r="AB265" s="33"/>
      <c r="AD265" s="33"/>
      <c r="AN265" s="10"/>
      <c r="AO265" s="135"/>
      <c r="AP265" s="179"/>
      <c r="AW265" s="139"/>
      <c r="AX265" s="149"/>
      <c r="BS265" s="33"/>
      <c r="BT265" s="33"/>
      <c r="BU265" s="33"/>
      <c r="BV265" s="33"/>
      <c r="BW265" s="108"/>
      <c r="BX265" s="33"/>
      <c r="BY265" s="33"/>
      <c r="BZ265" s="33"/>
      <c r="CC265" s="33"/>
      <c r="CD265" s="33"/>
      <c r="CE265" s="33"/>
      <c r="CF265" s="35" t="s">
        <v>282</v>
      </c>
      <c r="CG265" s="35" t="s">
        <v>282</v>
      </c>
      <c r="CH265" s="33"/>
      <c r="CI265" s="33"/>
      <c r="CK265" s="135"/>
      <c r="CL265" s="33"/>
      <c r="CM265" s="306"/>
      <c r="CN265" s="33"/>
      <c r="CO265" s="33"/>
      <c r="CV265" s="33"/>
      <c r="CW265" s="33"/>
      <c r="CX265" s="10"/>
      <c r="CY265" s="33" t="s">
        <v>282</v>
      </c>
      <c r="CZ265" s="33" t="s">
        <v>282</v>
      </c>
      <c r="DA265" s="38"/>
      <c r="DT265" s="33"/>
      <c r="DX265" s="306"/>
      <c r="DY265" s="15"/>
      <c r="DZ265" s="33" t="s">
        <v>282</v>
      </c>
      <c r="EA265" s="33" t="s">
        <v>282</v>
      </c>
      <c r="ED265" s="33" t="s">
        <v>282</v>
      </c>
      <c r="EE265" s="33" t="s">
        <v>282</v>
      </c>
      <c r="FP265" s="33"/>
      <c r="FR265" s="33"/>
      <c r="FS265" s="33" t="s">
        <v>320</v>
      </c>
      <c r="FT265" s="33" t="s">
        <v>320</v>
      </c>
    </row>
    <row r="266" spans="1:506" s="12" customFormat="1" ht="13.5" customHeight="1" x14ac:dyDescent="0.25">
      <c r="A266" s="749"/>
      <c r="B266" s="746"/>
      <c r="C266" s="446" t="s">
        <v>1570</v>
      </c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36"/>
      <c r="U266" s="131"/>
      <c r="V266" s="131"/>
      <c r="W266" s="131"/>
      <c r="AB266" s="36"/>
      <c r="AD266" s="36"/>
      <c r="AN266" s="131"/>
      <c r="AO266" s="136"/>
      <c r="AP266" s="180"/>
      <c r="AW266" s="136"/>
      <c r="AX266" s="10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33"/>
      <c r="BT266" s="33"/>
      <c r="BU266" s="33"/>
      <c r="BV266" s="33"/>
      <c r="BW266" s="33"/>
      <c r="BX266" s="33"/>
      <c r="BY266" s="33"/>
      <c r="BZ266" s="33"/>
      <c r="CA266" s="1"/>
      <c r="CB266" s="1"/>
      <c r="CC266" s="33"/>
      <c r="CD266" s="33"/>
      <c r="CE266" s="33"/>
      <c r="CF266" s="35" t="s">
        <v>282</v>
      </c>
      <c r="CG266" s="35" t="s">
        <v>282</v>
      </c>
      <c r="CH266" s="33"/>
      <c r="CI266" s="33"/>
      <c r="CJ266" s="1"/>
      <c r="CK266" s="135"/>
      <c r="CL266" s="33"/>
      <c r="CM266" s="306"/>
      <c r="CN266" s="33"/>
      <c r="CO266" s="33"/>
      <c r="CP266" s="1"/>
      <c r="CQ266" s="1"/>
      <c r="CR266" s="1"/>
      <c r="CS266" s="1"/>
      <c r="CT266" s="1"/>
      <c r="CU266" s="1"/>
      <c r="CV266" s="33" t="s">
        <v>282</v>
      </c>
      <c r="CW266" s="33" t="s">
        <v>282</v>
      </c>
      <c r="CX266" s="10"/>
      <c r="CY266" s="33" t="s">
        <v>282</v>
      </c>
      <c r="CZ266" s="33" t="s">
        <v>282</v>
      </c>
      <c r="DA266" s="38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33"/>
      <c r="DU266" s="1"/>
      <c r="DV266" s="1"/>
      <c r="DW266" s="1"/>
      <c r="DX266" s="33"/>
      <c r="DY266" s="1"/>
      <c r="DZ266" s="33" t="s">
        <v>282</v>
      </c>
      <c r="EA266" s="33" t="s">
        <v>282</v>
      </c>
      <c r="EB266" s="1"/>
      <c r="EC266" s="1"/>
      <c r="ED266" s="33" t="s">
        <v>1777</v>
      </c>
      <c r="EE266" s="33" t="s">
        <v>1777</v>
      </c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33"/>
      <c r="FQ266" s="1"/>
      <c r="FR266" s="33"/>
      <c r="FS266" s="33" t="s">
        <v>320</v>
      </c>
      <c r="FT266" s="33" t="s">
        <v>320</v>
      </c>
      <c r="FU266" s="1"/>
      <c r="FV266" s="1"/>
    </row>
    <row r="267" spans="1:506" x14ac:dyDescent="0.25">
      <c r="A267" s="749"/>
      <c r="B267" s="746"/>
      <c r="C267" s="445" t="s">
        <v>1571</v>
      </c>
      <c r="AP267"/>
      <c r="AW267"/>
      <c r="AX267" s="10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33"/>
      <c r="BT267" s="33"/>
      <c r="BU267" s="33"/>
      <c r="BV267" s="33"/>
      <c r="BW267" s="33"/>
      <c r="BX267" s="33"/>
      <c r="BZ267" s="33"/>
      <c r="CA267" s="1"/>
      <c r="CB267" s="1"/>
      <c r="CC267" s="33"/>
      <c r="CD267" s="33"/>
      <c r="CE267" s="33"/>
      <c r="CF267" s="35" t="s">
        <v>282</v>
      </c>
      <c r="CG267" s="35" t="s">
        <v>282</v>
      </c>
      <c r="CH267" s="33"/>
      <c r="CI267" s="33"/>
      <c r="CJ267" s="1"/>
      <c r="CK267" s="135"/>
      <c r="CL267" s="33"/>
      <c r="CM267" s="306"/>
      <c r="CN267" s="33"/>
      <c r="CO267" s="33"/>
      <c r="CP267" s="1"/>
      <c r="CQ267" s="1"/>
      <c r="CR267" s="1"/>
      <c r="CS267" s="1"/>
      <c r="CT267" s="1"/>
      <c r="CU267" s="1"/>
      <c r="CV267" s="33" t="s">
        <v>282</v>
      </c>
      <c r="CW267" s="33" t="s">
        <v>282</v>
      </c>
      <c r="CX267" s="10"/>
      <c r="CY267" s="33" t="s">
        <v>1676</v>
      </c>
      <c r="CZ267" s="33" t="s">
        <v>1677</v>
      </c>
      <c r="DA267" s="38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33"/>
      <c r="DU267" s="1"/>
      <c r="DV267" s="1"/>
      <c r="DW267" s="1"/>
      <c r="DX267" s="33"/>
      <c r="DY267" s="1"/>
      <c r="DZ267" s="33" t="s">
        <v>282</v>
      </c>
      <c r="EA267" s="33" t="s">
        <v>282</v>
      </c>
      <c r="EB267" s="1"/>
      <c r="EC267" s="1"/>
      <c r="ED267" s="33" t="s">
        <v>282</v>
      </c>
      <c r="EE267" s="33" t="s">
        <v>282</v>
      </c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 t="s">
        <v>282</v>
      </c>
      <c r="ES267" s="1"/>
      <c r="ET267" s="1" t="s">
        <v>282</v>
      </c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33"/>
      <c r="FQ267" s="1"/>
      <c r="FR267" s="33"/>
      <c r="FS267" s="33" t="s">
        <v>320</v>
      </c>
      <c r="FT267" s="33" t="s">
        <v>320</v>
      </c>
      <c r="FU267" s="1"/>
      <c r="FV267" s="1"/>
    </row>
    <row r="268" spans="1:506" x14ac:dyDescent="0.25">
      <c r="A268" s="749"/>
      <c r="B268" s="746"/>
      <c r="C268" s="445" t="s">
        <v>1572</v>
      </c>
      <c r="AP268"/>
      <c r="AW268"/>
      <c r="AX268" s="10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33"/>
      <c r="BT268" s="33"/>
      <c r="BU268" s="33"/>
      <c r="BV268" s="33"/>
      <c r="BW268" s="33"/>
      <c r="BX268" s="33"/>
      <c r="BZ268" s="33"/>
      <c r="CA268" s="1"/>
      <c r="CB268" s="1"/>
      <c r="CC268" s="33"/>
      <c r="CD268" s="33"/>
      <c r="CE268" s="33"/>
      <c r="CF268" s="35" t="s">
        <v>282</v>
      </c>
      <c r="CG268" s="35" t="s">
        <v>282</v>
      </c>
      <c r="CH268" s="33"/>
      <c r="CI268" s="33"/>
      <c r="CJ268" s="1"/>
      <c r="CK268" s="135"/>
      <c r="CL268" s="33"/>
      <c r="CM268" s="306"/>
      <c r="CN268" s="33"/>
      <c r="CO268" s="33"/>
      <c r="CP268" s="1"/>
      <c r="CQ268" s="1"/>
      <c r="CR268" s="1"/>
      <c r="CS268" s="1"/>
      <c r="CT268" s="1"/>
      <c r="CU268" s="1"/>
      <c r="CV268" s="33" t="s">
        <v>282</v>
      </c>
      <c r="CW268" s="33" t="s">
        <v>282</v>
      </c>
      <c r="CX268" s="10"/>
      <c r="CY268" s="33" t="s">
        <v>282</v>
      </c>
      <c r="CZ268" s="33" t="s">
        <v>282</v>
      </c>
      <c r="DA268" s="38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33"/>
      <c r="DU268" s="1"/>
      <c r="DV268" s="1"/>
      <c r="DW268" s="1"/>
      <c r="DX268" s="33"/>
      <c r="DY268" s="1"/>
      <c r="DZ268" s="33" t="s">
        <v>282</v>
      </c>
      <c r="EA268" s="33" t="s">
        <v>282</v>
      </c>
      <c r="EB268" s="1"/>
      <c r="EC268" s="1"/>
      <c r="ED268" s="33" t="s">
        <v>1777</v>
      </c>
      <c r="EE268" s="33" t="s">
        <v>1777</v>
      </c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 t="s">
        <v>282</v>
      </c>
      <c r="ES268" s="1"/>
      <c r="ET268" s="1" t="s">
        <v>282</v>
      </c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33"/>
      <c r="FQ268" s="1"/>
      <c r="FR268" s="33"/>
      <c r="FS268" s="33" t="s">
        <v>320</v>
      </c>
      <c r="FT268" s="33" t="s">
        <v>320</v>
      </c>
      <c r="FU268" s="1"/>
      <c r="FV268" s="1"/>
    </row>
    <row r="269" spans="1:506" x14ac:dyDescent="0.25">
      <c r="A269" s="749"/>
      <c r="B269" s="746"/>
      <c r="C269" s="445" t="s">
        <v>1573</v>
      </c>
      <c r="AP269"/>
      <c r="AW269"/>
      <c r="AX269" s="10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33"/>
      <c r="BT269" s="33"/>
      <c r="BU269" s="33"/>
      <c r="BV269" s="33"/>
      <c r="BW269" s="33"/>
      <c r="BX269" s="33"/>
      <c r="BZ269" s="33"/>
      <c r="CA269" s="1"/>
      <c r="CB269" s="1"/>
      <c r="CC269" s="33"/>
      <c r="CD269" s="33"/>
      <c r="CE269" s="33"/>
      <c r="CF269" s="35" t="s">
        <v>1618</v>
      </c>
      <c r="CG269" s="35" t="s">
        <v>1618</v>
      </c>
      <c r="CH269" s="33"/>
      <c r="CI269" s="33"/>
      <c r="CJ269" s="1"/>
      <c r="CK269" s="135"/>
      <c r="CL269" s="33"/>
      <c r="CM269" s="306"/>
      <c r="CN269" s="33"/>
      <c r="CO269" s="33"/>
      <c r="CP269" s="1"/>
      <c r="CQ269" s="1"/>
      <c r="CR269" s="1"/>
      <c r="CS269" s="1"/>
      <c r="CT269" s="1"/>
      <c r="CU269" s="1"/>
      <c r="CV269" s="33" t="s">
        <v>282</v>
      </c>
      <c r="CW269" s="33" t="s">
        <v>282</v>
      </c>
      <c r="CX269" s="10"/>
      <c r="CY269" s="33" t="s">
        <v>282</v>
      </c>
      <c r="CZ269" s="33" t="s">
        <v>282</v>
      </c>
      <c r="DA269" s="38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33"/>
      <c r="DU269" s="1"/>
      <c r="DV269" s="1"/>
      <c r="DW269" s="1"/>
      <c r="DX269" s="33"/>
      <c r="DY269" s="1"/>
      <c r="DZ269" s="33" t="s">
        <v>1769</v>
      </c>
      <c r="EA269" s="33" t="s">
        <v>1769</v>
      </c>
      <c r="EB269" s="1"/>
      <c r="EC269" s="1"/>
      <c r="ED269" s="33" t="s">
        <v>282</v>
      </c>
      <c r="EE269" s="33" t="s">
        <v>282</v>
      </c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 t="s">
        <v>282</v>
      </c>
      <c r="ES269" s="1"/>
      <c r="ET269" s="1" t="s">
        <v>282</v>
      </c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33"/>
      <c r="FQ269" s="1"/>
      <c r="FR269" s="33"/>
      <c r="FS269" s="33" t="s">
        <v>320</v>
      </c>
      <c r="FT269" s="33" t="s">
        <v>320</v>
      </c>
      <c r="FU269" s="1"/>
      <c r="FV269" s="1"/>
    </row>
    <row r="270" spans="1:506" x14ac:dyDescent="0.25">
      <c r="A270" s="749"/>
      <c r="B270" s="746"/>
      <c r="C270" s="445" t="s">
        <v>1574</v>
      </c>
      <c r="AP270"/>
      <c r="AW270"/>
      <c r="AX270" s="10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33"/>
      <c r="BT270" s="33"/>
      <c r="BU270" s="33"/>
      <c r="BV270" s="33"/>
      <c r="BW270" s="33"/>
      <c r="BX270" s="33"/>
      <c r="BZ270" s="33"/>
      <c r="CA270" s="1"/>
      <c r="CB270" s="1"/>
      <c r="CC270" s="33"/>
      <c r="CD270" s="33"/>
      <c r="CE270" s="33"/>
      <c r="CF270" s="35" t="s">
        <v>282</v>
      </c>
      <c r="CG270" s="35" t="s">
        <v>282</v>
      </c>
      <c r="CH270" s="33"/>
      <c r="CI270" s="33"/>
      <c r="CJ270" s="1"/>
      <c r="CK270" s="135"/>
      <c r="CL270" s="33"/>
      <c r="CM270" s="306"/>
      <c r="CN270" s="33"/>
      <c r="CO270" s="33"/>
      <c r="CP270" s="1"/>
      <c r="CQ270" s="1"/>
      <c r="CR270" s="1"/>
      <c r="CS270" s="1"/>
      <c r="CT270" s="1"/>
      <c r="CU270" s="1"/>
      <c r="CV270" s="33" t="s">
        <v>282</v>
      </c>
      <c r="CW270" s="33" t="s">
        <v>282</v>
      </c>
      <c r="CX270" s="10"/>
      <c r="CY270" s="33" t="s">
        <v>282</v>
      </c>
      <c r="CZ270" s="33" t="s">
        <v>282</v>
      </c>
      <c r="DA270" s="38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33"/>
      <c r="DU270" s="1"/>
      <c r="DV270" s="1"/>
      <c r="DW270" s="1"/>
      <c r="DX270" s="33"/>
      <c r="DY270" s="1"/>
      <c r="DZ270" s="33" t="s">
        <v>282</v>
      </c>
      <c r="EA270" s="33" t="s">
        <v>282</v>
      </c>
      <c r="EB270" s="1"/>
      <c r="EC270" s="1"/>
      <c r="ED270" s="33" t="s">
        <v>282</v>
      </c>
      <c r="EE270" s="33" t="s">
        <v>282</v>
      </c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 t="s">
        <v>282</v>
      </c>
      <c r="ES270" s="1"/>
      <c r="ET270" s="1" t="s">
        <v>282</v>
      </c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33"/>
      <c r="FQ270" s="1"/>
      <c r="FR270" s="33"/>
      <c r="FS270" s="33" t="s">
        <v>320</v>
      </c>
      <c r="FT270" s="33" t="s">
        <v>320</v>
      </c>
      <c r="FU270" s="1"/>
      <c r="FV270" s="1"/>
    </row>
    <row r="271" spans="1:506" x14ac:dyDescent="0.25">
      <c r="A271" s="749"/>
      <c r="B271" s="746"/>
      <c r="C271" s="445" t="s">
        <v>1575</v>
      </c>
      <c r="AP271"/>
      <c r="AW271"/>
      <c r="AX271" s="10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33"/>
      <c r="BT271" s="33"/>
      <c r="BU271" s="33"/>
      <c r="BV271" s="33"/>
      <c r="BW271" s="33"/>
      <c r="BX271" s="33"/>
      <c r="BZ271" s="33"/>
      <c r="CA271" s="1"/>
      <c r="CB271" s="1"/>
      <c r="CC271" s="33"/>
      <c r="CD271" s="33"/>
      <c r="CE271" s="33"/>
      <c r="CF271" s="35" t="s">
        <v>282</v>
      </c>
      <c r="CG271" s="35" t="s">
        <v>282</v>
      </c>
      <c r="CH271" s="33"/>
      <c r="CI271" s="33"/>
      <c r="CJ271" s="1"/>
      <c r="CK271" s="135"/>
      <c r="CL271" s="33"/>
      <c r="CM271" s="306"/>
      <c r="CN271" s="33"/>
      <c r="CO271" s="33"/>
      <c r="CP271" s="1"/>
      <c r="CQ271" s="1"/>
      <c r="CR271" s="1"/>
      <c r="CS271" s="1"/>
      <c r="CT271" s="1"/>
      <c r="CU271" s="1"/>
      <c r="CV271" s="33" t="s">
        <v>282</v>
      </c>
      <c r="CW271" s="33" t="s">
        <v>282</v>
      </c>
      <c r="CX271" s="10"/>
      <c r="CY271" s="33" t="s">
        <v>282</v>
      </c>
      <c r="CZ271" s="33" t="s">
        <v>282</v>
      </c>
      <c r="DA271" s="38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33"/>
      <c r="DU271" s="1"/>
      <c r="DV271" s="1"/>
      <c r="DW271" s="1"/>
      <c r="DX271" s="33"/>
      <c r="DY271" s="1"/>
      <c r="DZ271" s="33" t="s">
        <v>1769</v>
      </c>
      <c r="EA271" s="33" t="s">
        <v>1769</v>
      </c>
      <c r="EB271" s="1"/>
      <c r="EC271" s="1"/>
      <c r="ED271" s="33" t="s">
        <v>282</v>
      </c>
      <c r="EE271" s="33" t="s">
        <v>282</v>
      </c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 t="s">
        <v>282</v>
      </c>
      <c r="ES271" s="1"/>
      <c r="ET271" s="1" t="s">
        <v>282</v>
      </c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33"/>
      <c r="FQ271" s="1"/>
      <c r="FR271" s="33"/>
      <c r="FS271" s="33" t="s">
        <v>320</v>
      </c>
      <c r="FT271" s="33" t="s">
        <v>320</v>
      </c>
      <c r="FU271" s="1"/>
      <c r="FV271" s="1"/>
    </row>
    <row r="272" spans="1:506" x14ac:dyDescent="0.25">
      <c r="A272" s="749"/>
      <c r="B272" s="746"/>
      <c r="C272" s="445" t="s">
        <v>1576</v>
      </c>
      <c r="AP272"/>
      <c r="AW272"/>
      <c r="AX272" s="10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33"/>
      <c r="BT272" s="33"/>
      <c r="BU272" s="33"/>
      <c r="BV272" s="33"/>
      <c r="BW272" s="33"/>
      <c r="BX272" s="33"/>
      <c r="BZ272" s="40"/>
      <c r="CA272" s="1"/>
      <c r="CB272" s="1"/>
      <c r="CC272" s="33"/>
      <c r="CD272" s="33"/>
      <c r="CE272" s="33"/>
      <c r="CF272" s="35"/>
      <c r="CG272" s="35"/>
      <c r="CH272" s="33"/>
      <c r="CI272" s="33"/>
      <c r="CJ272" s="1"/>
      <c r="CK272" s="135"/>
      <c r="CL272" s="33"/>
      <c r="CM272" s="306"/>
      <c r="CN272" s="33"/>
      <c r="CO272" s="33"/>
      <c r="CP272" s="1"/>
      <c r="CQ272" s="1"/>
      <c r="CR272" s="1"/>
      <c r="CS272" s="1"/>
      <c r="CT272" s="1"/>
      <c r="CU272" s="1"/>
      <c r="CV272" s="33"/>
      <c r="CW272" s="33"/>
      <c r="CX272" s="10"/>
      <c r="CY272" s="33" t="s">
        <v>282</v>
      </c>
      <c r="CZ272" s="33" t="s">
        <v>282</v>
      </c>
      <c r="DA272" s="38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33"/>
      <c r="DU272" s="1"/>
      <c r="DV272" s="1"/>
      <c r="DW272" s="1"/>
      <c r="DX272" s="33"/>
      <c r="DY272" s="1"/>
      <c r="DZ272" s="33" t="s">
        <v>282</v>
      </c>
      <c r="EA272" s="33" t="s">
        <v>282</v>
      </c>
      <c r="EB272" s="1"/>
      <c r="EC272" s="1"/>
      <c r="ED272" s="33" t="s">
        <v>282</v>
      </c>
      <c r="EE272" s="33" t="s">
        <v>282</v>
      </c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33"/>
      <c r="FQ272" s="1"/>
      <c r="FR272" s="33"/>
      <c r="FS272" s="33" t="s">
        <v>320</v>
      </c>
      <c r="FT272" s="33" t="s">
        <v>320</v>
      </c>
      <c r="FU272" s="1"/>
      <c r="FV272" s="1"/>
    </row>
    <row r="273" spans="1:178" x14ac:dyDescent="0.25">
      <c r="A273" s="749"/>
      <c r="B273" s="746"/>
      <c r="C273" s="447" t="s">
        <v>1577</v>
      </c>
      <c r="AP273"/>
      <c r="AW273"/>
      <c r="AX273" s="10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33"/>
      <c r="BT273" s="33"/>
      <c r="BU273" s="33"/>
      <c r="BV273" s="33"/>
      <c r="BW273" s="33"/>
      <c r="BX273" s="33"/>
      <c r="BZ273" s="33"/>
      <c r="CA273" s="1"/>
      <c r="CB273" s="1"/>
      <c r="CC273" s="33"/>
      <c r="CD273" s="33"/>
      <c r="CE273" s="33"/>
      <c r="CF273" s="35" t="s">
        <v>282</v>
      </c>
      <c r="CG273" s="35" t="s">
        <v>282</v>
      </c>
      <c r="CH273" s="33"/>
      <c r="CI273" s="33"/>
      <c r="CJ273" s="1"/>
      <c r="CK273" s="135"/>
      <c r="CL273" s="33"/>
      <c r="CM273" s="306"/>
      <c r="CN273" s="33"/>
      <c r="CO273" s="33"/>
      <c r="CP273" s="1"/>
      <c r="CQ273" s="1"/>
      <c r="CR273" s="1"/>
      <c r="CS273" s="1"/>
      <c r="CT273" s="1"/>
      <c r="CU273" s="1"/>
      <c r="CV273" s="33" t="s">
        <v>282</v>
      </c>
      <c r="CW273" s="33" t="s">
        <v>282</v>
      </c>
      <c r="CX273" s="10"/>
      <c r="CY273" s="33" t="s">
        <v>282</v>
      </c>
      <c r="CZ273" s="33" t="s">
        <v>282</v>
      </c>
      <c r="DA273" s="38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33"/>
      <c r="DU273" s="1"/>
      <c r="DV273" s="1"/>
      <c r="DW273" s="1"/>
      <c r="DX273" s="33"/>
      <c r="DY273" s="1"/>
      <c r="DZ273" s="33" t="s">
        <v>1770</v>
      </c>
      <c r="EA273" s="33" t="s">
        <v>1770</v>
      </c>
      <c r="EB273" s="1"/>
      <c r="EC273" s="1"/>
      <c r="ED273" s="33" t="s">
        <v>282</v>
      </c>
      <c r="EE273" s="33" t="s">
        <v>282</v>
      </c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 t="s">
        <v>282</v>
      </c>
      <c r="ES273" s="1"/>
      <c r="ET273" s="1" t="s">
        <v>282</v>
      </c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33"/>
      <c r="FQ273" s="1"/>
      <c r="FR273" s="33"/>
      <c r="FS273" s="33" t="s">
        <v>320</v>
      </c>
      <c r="FT273" s="33" t="s">
        <v>320</v>
      </c>
      <c r="FU273" s="1"/>
      <c r="FV273" s="1"/>
    </row>
    <row r="274" spans="1:178" x14ac:dyDescent="0.25">
      <c r="A274" s="749"/>
      <c r="B274" s="746"/>
      <c r="C274" s="445" t="s">
        <v>1578</v>
      </c>
      <c r="AP274"/>
      <c r="AW274"/>
      <c r="AX274" s="10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33"/>
      <c r="BT274" s="33"/>
      <c r="BU274" s="33"/>
      <c r="BV274" s="33"/>
      <c r="BW274" s="33"/>
      <c r="BX274" s="33"/>
      <c r="BZ274" s="33"/>
      <c r="CA274" s="1"/>
      <c r="CB274" s="1"/>
      <c r="CC274" s="33"/>
      <c r="CD274" s="33"/>
      <c r="CE274" s="33"/>
      <c r="CF274" s="35" t="s">
        <v>282</v>
      </c>
      <c r="CG274" s="35" t="s">
        <v>282</v>
      </c>
      <c r="CH274" s="33"/>
      <c r="CI274" s="33"/>
      <c r="CJ274" s="1"/>
      <c r="CK274" s="135"/>
      <c r="CL274" s="33"/>
      <c r="CM274" s="306"/>
      <c r="CN274" s="33"/>
      <c r="CO274" s="33"/>
      <c r="CP274" s="1"/>
      <c r="CQ274" s="1"/>
      <c r="CR274" s="1"/>
      <c r="CS274" s="1"/>
      <c r="CT274" s="1"/>
      <c r="CU274" s="1"/>
      <c r="CV274" s="33" t="s">
        <v>282</v>
      </c>
      <c r="CW274" s="33" t="s">
        <v>282</v>
      </c>
      <c r="CX274" s="10"/>
      <c r="CY274" s="33" t="s">
        <v>282</v>
      </c>
      <c r="CZ274" s="33" t="s">
        <v>282</v>
      </c>
      <c r="DA274" s="38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33"/>
      <c r="DU274" s="1"/>
      <c r="DV274" s="1"/>
      <c r="DW274" s="1"/>
      <c r="DX274" s="33"/>
      <c r="DY274" s="1"/>
      <c r="DZ274" s="33" t="s">
        <v>282</v>
      </c>
      <c r="EA274" s="33" t="s">
        <v>282</v>
      </c>
      <c r="EB274" s="1"/>
      <c r="EC274" s="1"/>
      <c r="ED274" s="33" t="s">
        <v>1777</v>
      </c>
      <c r="EE274" s="33" t="s">
        <v>1777</v>
      </c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 t="s">
        <v>282</v>
      </c>
      <c r="ES274" s="1"/>
      <c r="ET274" s="1" t="s">
        <v>282</v>
      </c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33"/>
      <c r="FQ274" s="1"/>
      <c r="FR274" s="33"/>
      <c r="FS274" s="33" t="s">
        <v>320</v>
      </c>
      <c r="FT274" s="33" t="s">
        <v>320</v>
      </c>
      <c r="FU274" s="1"/>
      <c r="FV274" s="1"/>
    </row>
    <row r="275" spans="1:178" x14ac:dyDescent="0.25">
      <c r="A275" s="749"/>
      <c r="B275" s="746"/>
      <c r="C275" s="445" t="s">
        <v>1579</v>
      </c>
      <c r="AP275"/>
      <c r="AW275"/>
      <c r="AX275" s="10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33"/>
      <c r="BT275" s="33"/>
      <c r="BU275" s="33"/>
      <c r="BV275" s="33"/>
      <c r="BW275" s="33"/>
      <c r="BX275" s="33"/>
      <c r="BZ275" s="33"/>
      <c r="CA275" s="1"/>
      <c r="CB275" s="1"/>
      <c r="CC275" s="33"/>
      <c r="CD275" s="33"/>
      <c r="CE275" s="33"/>
      <c r="CF275" s="35" t="s">
        <v>282</v>
      </c>
      <c r="CG275" s="35" t="s">
        <v>282</v>
      </c>
      <c r="CH275" s="33"/>
      <c r="CI275" s="33"/>
      <c r="CJ275" s="1"/>
      <c r="CK275" s="135"/>
      <c r="CL275" s="33"/>
      <c r="CM275" s="306"/>
      <c r="CN275" s="33"/>
      <c r="CO275" s="33"/>
      <c r="CP275" s="1"/>
      <c r="CQ275" s="1"/>
      <c r="CR275" s="1"/>
      <c r="CS275" s="1"/>
      <c r="CT275" s="1"/>
      <c r="CU275" s="1"/>
      <c r="CV275" s="33" t="s">
        <v>282</v>
      </c>
      <c r="CW275" s="33" t="s">
        <v>282</v>
      </c>
      <c r="CX275" s="10"/>
      <c r="CY275" s="33" t="s">
        <v>282</v>
      </c>
      <c r="CZ275" s="33" t="s">
        <v>282</v>
      </c>
      <c r="DA275" s="38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33"/>
      <c r="DU275" s="1"/>
      <c r="DV275" s="1"/>
      <c r="DW275" s="1"/>
      <c r="DX275" s="33"/>
      <c r="DY275" s="1"/>
      <c r="DZ275" s="33" t="s">
        <v>282</v>
      </c>
      <c r="EA275" s="33" t="s">
        <v>282</v>
      </c>
      <c r="EB275" s="1"/>
      <c r="EC275" s="1"/>
      <c r="ED275" s="33" t="s">
        <v>282</v>
      </c>
      <c r="EE275" s="33" t="s">
        <v>282</v>
      </c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 t="s">
        <v>282</v>
      </c>
      <c r="ES275" s="1"/>
      <c r="ET275" s="1" t="s">
        <v>282</v>
      </c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33"/>
      <c r="FQ275" s="1"/>
      <c r="FR275" s="33"/>
      <c r="FS275" s="33" t="s">
        <v>320</v>
      </c>
      <c r="FT275" s="33" t="s">
        <v>320</v>
      </c>
      <c r="FU275" s="1"/>
      <c r="FV275" s="1"/>
    </row>
    <row r="276" spans="1:178" x14ac:dyDescent="0.25">
      <c r="A276" s="749"/>
      <c r="B276" s="746"/>
      <c r="C276" s="445" t="s">
        <v>1580</v>
      </c>
      <c r="AP276"/>
      <c r="AW276"/>
      <c r="AX276" s="10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33"/>
      <c r="BT276" s="33"/>
      <c r="BU276" s="33"/>
      <c r="BV276" s="33"/>
      <c r="BW276" s="33"/>
      <c r="BX276" s="33"/>
      <c r="BZ276" s="33"/>
      <c r="CA276" s="1"/>
      <c r="CB276" s="1"/>
      <c r="CC276" s="33"/>
      <c r="CD276" s="33"/>
      <c r="CE276" s="33"/>
      <c r="CF276" s="35"/>
      <c r="CG276" s="35"/>
      <c r="CH276" s="33"/>
      <c r="CI276" s="33"/>
      <c r="CJ276" s="1"/>
      <c r="CK276" s="135"/>
      <c r="CL276" s="33"/>
      <c r="CM276" s="306"/>
      <c r="CN276" s="33"/>
      <c r="CO276" s="33"/>
      <c r="CP276" s="1"/>
      <c r="CQ276" s="1"/>
      <c r="CR276" s="1"/>
      <c r="CS276" s="1"/>
      <c r="CT276" s="1"/>
      <c r="CU276" s="1"/>
      <c r="CV276" s="33"/>
      <c r="CW276" s="33"/>
      <c r="CX276" s="10"/>
      <c r="CY276" s="33" t="s">
        <v>282</v>
      </c>
      <c r="CZ276" s="33" t="s">
        <v>282</v>
      </c>
      <c r="DA276" s="38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33"/>
      <c r="DU276" s="1"/>
      <c r="DV276" s="1"/>
      <c r="DW276" s="1"/>
      <c r="DX276" s="33"/>
      <c r="DY276" s="1"/>
      <c r="DZ276" s="33" t="s">
        <v>1769</v>
      </c>
      <c r="EA276" s="33" t="s">
        <v>1769</v>
      </c>
      <c r="EB276" s="1"/>
      <c r="EC276" s="1"/>
      <c r="ED276" s="33" t="s">
        <v>282</v>
      </c>
      <c r="EE276" s="33" t="s">
        <v>282</v>
      </c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33"/>
      <c r="FQ276" s="1"/>
      <c r="FR276" s="33"/>
      <c r="FS276" s="33" t="s">
        <v>320</v>
      </c>
      <c r="FT276" s="33" t="s">
        <v>320</v>
      </c>
      <c r="FU276" s="1"/>
      <c r="FV276" s="1"/>
    </row>
    <row r="277" spans="1:178" x14ac:dyDescent="0.25">
      <c r="A277" s="749"/>
      <c r="B277" s="746"/>
      <c r="C277" s="445" t="s">
        <v>1581</v>
      </c>
      <c r="AP277"/>
      <c r="AW277"/>
      <c r="AX277" s="10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33"/>
      <c r="BT277" s="33"/>
      <c r="BU277" s="33"/>
      <c r="BV277" s="33"/>
      <c r="BW277" s="33"/>
      <c r="BX277" s="33"/>
      <c r="BZ277" s="33"/>
      <c r="CA277" s="1"/>
      <c r="CB277" s="1"/>
      <c r="CC277" s="33"/>
      <c r="CD277" s="33"/>
      <c r="CE277" s="33"/>
      <c r="CF277" s="35" t="s">
        <v>282</v>
      </c>
      <c r="CG277" s="35" t="s">
        <v>282</v>
      </c>
      <c r="CH277" s="33"/>
      <c r="CI277" s="33"/>
      <c r="CJ277" s="1"/>
      <c r="CK277" s="135"/>
      <c r="CL277" s="33"/>
      <c r="CM277" s="306"/>
      <c r="CN277" s="33"/>
      <c r="CO277" s="33"/>
      <c r="CP277" s="1"/>
      <c r="CQ277" s="1"/>
      <c r="CR277" s="1"/>
      <c r="CS277" s="1"/>
      <c r="CT277" s="1"/>
      <c r="CU277" s="1"/>
      <c r="CV277" s="33" t="s">
        <v>282</v>
      </c>
      <c r="CW277" s="33" t="s">
        <v>282</v>
      </c>
      <c r="CX277" s="10"/>
      <c r="CY277" s="33" t="s">
        <v>282</v>
      </c>
      <c r="CZ277" s="33" t="s">
        <v>282</v>
      </c>
      <c r="DA277" s="38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33"/>
      <c r="DU277" s="1"/>
      <c r="DV277" s="1"/>
      <c r="DW277" s="1"/>
      <c r="DX277" s="33"/>
      <c r="DY277" s="1"/>
      <c r="DZ277" s="33" t="s">
        <v>282</v>
      </c>
      <c r="EA277" s="33" t="s">
        <v>282</v>
      </c>
      <c r="EB277" s="1"/>
      <c r="EC277" s="1"/>
      <c r="ED277" s="33" t="s">
        <v>1777</v>
      </c>
      <c r="EE277" s="33" t="s">
        <v>1777</v>
      </c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 t="s">
        <v>282</v>
      </c>
      <c r="ES277" s="1"/>
      <c r="ET277" s="1" t="s">
        <v>282</v>
      </c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33"/>
      <c r="FQ277" s="1"/>
      <c r="FR277" s="33"/>
      <c r="FS277" s="33" t="s">
        <v>320</v>
      </c>
      <c r="FT277" s="33" t="s">
        <v>320</v>
      </c>
      <c r="FU277" s="1"/>
      <c r="FV277" s="1"/>
    </row>
    <row r="278" spans="1:178" x14ac:dyDescent="0.25">
      <c r="A278" s="749"/>
      <c r="B278" s="746"/>
      <c r="C278" s="445" t="s">
        <v>1582</v>
      </c>
      <c r="AP278"/>
      <c r="AW278"/>
      <c r="AX278" s="10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33"/>
      <c r="BT278" s="33"/>
      <c r="BU278" s="33"/>
      <c r="BV278" s="33"/>
      <c r="BW278" s="33"/>
      <c r="BX278" s="33"/>
      <c r="BZ278" s="33"/>
      <c r="CA278" s="1"/>
      <c r="CB278" s="1"/>
      <c r="CC278" s="33"/>
      <c r="CD278" s="33"/>
      <c r="CE278" s="33"/>
      <c r="CF278" s="35" t="s">
        <v>282</v>
      </c>
      <c r="CG278" s="35" t="s">
        <v>282</v>
      </c>
      <c r="CH278" s="33"/>
      <c r="CI278" s="33"/>
      <c r="CJ278" s="1"/>
      <c r="CK278" s="135"/>
      <c r="CL278" s="33"/>
      <c r="CM278" s="306"/>
      <c r="CN278" s="33"/>
      <c r="CO278" s="33"/>
      <c r="CP278" s="1"/>
      <c r="CQ278" s="1"/>
      <c r="CR278" s="1"/>
      <c r="CS278" s="1"/>
      <c r="CT278" s="1"/>
      <c r="CU278" s="1"/>
      <c r="CV278" s="33" t="s">
        <v>282</v>
      </c>
      <c r="CW278" s="33" t="s">
        <v>282</v>
      </c>
      <c r="CX278" s="10"/>
      <c r="CY278" s="33" t="s">
        <v>282</v>
      </c>
      <c r="CZ278" s="33" t="s">
        <v>282</v>
      </c>
      <c r="DA278" s="38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33"/>
      <c r="DU278" s="1"/>
      <c r="DV278" s="1"/>
      <c r="DW278" s="1"/>
      <c r="DX278" s="33"/>
      <c r="DY278" s="1"/>
      <c r="DZ278" s="33" t="s">
        <v>1769</v>
      </c>
      <c r="EA278" s="33" t="s">
        <v>1769</v>
      </c>
      <c r="EB278" s="1"/>
      <c r="EC278" s="1"/>
      <c r="ED278" s="33" t="s">
        <v>282</v>
      </c>
      <c r="EE278" s="33" t="s">
        <v>282</v>
      </c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 t="s">
        <v>282</v>
      </c>
      <c r="ES278" s="1"/>
      <c r="ET278" s="1" t="s">
        <v>282</v>
      </c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33"/>
      <c r="FQ278" s="1"/>
      <c r="FR278" s="33"/>
      <c r="FS278" s="33" t="s">
        <v>320</v>
      </c>
      <c r="FT278" s="33" t="s">
        <v>320</v>
      </c>
      <c r="FU278" s="1"/>
      <c r="FV278" s="1"/>
    </row>
    <row r="279" spans="1:178" x14ac:dyDescent="0.25">
      <c r="A279" s="749"/>
      <c r="B279" s="746"/>
      <c r="C279" s="445" t="s">
        <v>1583</v>
      </c>
      <c r="AP279"/>
      <c r="AW279"/>
      <c r="AX279" s="10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33"/>
      <c r="BT279" s="33"/>
      <c r="BU279" s="33"/>
      <c r="BV279" s="33"/>
      <c r="BW279" s="33"/>
      <c r="BX279" s="33"/>
      <c r="BZ279" s="33"/>
      <c r="CA279" s="1"/>
      <c r="CB279" s="1"/>
      <c r="CC279" s="33"/>
      <c r="CD279" s="33"/>
      <c r="CE279" s="33"/>
      <c r="CF279" s="35" t="s">
        <v>282</v>
      </c>
      <c r="CG279" s="35" t="s">
        <v>282</v>
      </c>
      <c r="CH279" s="33"/>
      <c r="CI279" s="33"/>
      <c r="CJ279" s="1"/>
      <c r="CK279" s="135"/>
      <c r="CL279" s="33"/>
      <c r="CM279" s="306"/>
      <c r="CN279" s="33"/>
      <c r="CO279" s="33"/>
      <c r="CP279" s="1"/>
      <c r="CQ279" s="1"/>
      <c r="CR279" s="1"/>
      <c r="CS279" s="1"/>
      <c r="CT279" s="1"/>
      <c r="CU279" s="1"/>
      <c r="CV279" s="33" t="s">
        <v>282</v>
      </c>
      <c r="CW279" s="33" t="s">
        <v>282</v>
      </c>
      <c r="CX279" s="10"/>
      <c r="CY279" s="33" t="s">
        <v>282</v>
      </c>
      <c r="CZ279" s="33" t="s">
        <v>282</v>
      </c>
      <c r="DA279" s="38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33"/>
      <c r="DU279" s="1"/>
      <c r="DV279" s="1"/>
      <c r="DW279" s="1"/>
      <c r="DX279" s="33"/>
      <c r="DY279" s="1"/>
      <c r="DZ279" s="33" t="s">
        <v>1769</v>
      </c>
      <c r="EA279" s="33" t="s">
        <v>1769</v>
      </c>
      <c r="EB279" s="1"/>
      <c r="EC279" s="1"/>
      <c r="ED279" s="33" t="s">
        <v>282</v>
      </c>
      <c r="EE279" s="33" t="s">
        <v>282</v>
      </c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 t="s">
        <v>282</v>
      </c>
      <c r="ES279" s="1"/>
      <c r="ET279" s="1" t="s">
        <v>282</v>
      </c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33"/>
      <c r="FQ279" s="1"/>
      <c r="FR279" s="33"/>
      <c r="FS279" s="33" t="s">
        <v>320</v>
      </c>
      <c r="FT279" s="33" t="s">
        <v>320</v>
      </c>
      <c r="FU279" s="1"/>
      <c r="FV279" s="1"/>
    </row>
    <row r="280" spans="1:178" x14ac:dyDescent="0.25">
      <c r="A280" s="749"/>
      <c r="B280" s="746"/>
      <c r="C280" s="448" t="s">
        <v>1584</v>
      </c>
      <c r="AP280"/>
      <c r="AW280"/>
      <c r="AX280" s="10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33"/>
      <c r="BT280" s="33"/>
      <c r="BU280" s="33"/>
      <c r="BV280" s="33"/>
      <c r="BW280" s="33"/>
      <c r="BX280" s="33"/>
      <c r="BZ280" s="33"/>
      <c r="CA280" s="1"/>
      <c r="CB280" s="1"/>
      <c r="CC280" s="33"/>
      <c r="CD280" s="33"/>
      <c r="CE280" s="33"/>
      <c r="CF280" s="35" t="s">
        <v>1619</v>
      </c>
      <c r="CG280" s="35" t="s">
        <v>1619</v>
      </c>
      <c r="CH280" s="33"/>
      <c r="CI280" s="33"/>
      <c r="CJ280" s="1"/>
      <c r="CK280" s="135"/>
      <c r="CL280" s="33"/>
      <c r="CM280" s="306"/>
      <c r="CN280" s="33"/>
      <c r="CO280" s="33"/>
      <c r="CP280" s="1"/>
      <c r="CQ280" s="1"/>
      <c r="CR280" s="1"/>
      <c r="CS280" s="1"/>
      <c r="CT280" s="1"/>
      <c r="CU280" s="1"/>
      <c r="CV280" s="33" t="s">
        <v>282</v>
      </c>
      <c r="CW280" s="33" t="s">
        <v>282</v>
      </c>
      <c r="CX280" s="10"/>
      <c r="CY280" s="33" t="s">
        <v>282</v>
      </c>
      <c r="CZ280" s="33" t="s">
        <v>282</v>
      </c>
      <c r="DA280" s="38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33"/>
      <c r="DU280" s="1"/>
      <c r="DV280" s="1"/>
      <c r="DW280" s="1"/>
      <c r="DX280" s="33"/>
      <c r="DY280" s="1"/>
      <c r="DZ280" s="33" t="s">
        <v>282</v>
      </c>
      <c r="EA280" s="33" t="s">
        <v>282</v>
      </c>
      <c r="EB280" s="1"/>
      <c r="EC280" s="1"/>
      <c r="ED280" s="33" t="s">
        <v>282</v>
      </c>
      <c r="EE280" s="33" t="s">
        <v>282</v>
      </c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 t="s">
        <v>282</v>
      </c>
      <c r="ES280" s="1"/>
      <c r="ET280" s="1" t="s">
        <v>282</v>
      </c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33"/>
      <c r="FQ280" s="1"/>
      <c r="FR280" s="33"/>
      <c r="FS280" s="33" t="s">
        <v>320</v>
      </c>
      <c r="FT280" s="33" t="s">
        <v>320</v>
      </c>
      <c r="FU280" s="1"/>
      <c r="FV280" s="1"/>
    </row>
    <row r="281" spans="1:178" x14ac:dyDescent="0.25">
      <c r="A281" s="749"/>
      <c r="B281" s="746"/>
      <c r="C281" s="445" t="s">
        <v>1585</v>
      </c>
      <c r="AP281"/>
      <c r="AW281"/>
      <c r="AX281" s="10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33"/>
      <c r="BT281" s="33"/>
      <c r="BU281" s="33"/>
      <c r="BV281" s="33"/>
      <c r="BW281" s="33"/>
      <c r="BX281" s="33"/>
      <c r="BZ281" s="33"/>
      <c r="CA281" s="1"/>
      <c r="CB281" s="1"/>
      <c r="CC281" s="33"/>
      <c r="CD281" s="33"/>
      <c r="CE281" s="33"/>
      <c r="CF281" s="35" t="s">
        <v>282</v>
      </c>
      <c r="CG281" s="35" t="s">
        <v>282</v>
      </c>
      <c r="CH281" s="33"/>
      <c r="CI281" s="33"/>
      <c r="CJ281" s="1"/>
      <c r="CK281" s="135"/>
      <c r="CL281" s="33"/>
      <c r="CM281" s="306"/>
      <c r="CN281" s="33"/>
      <c r="CO281" s="33"/>
      <c r="CP281" s="1"/>
      <c r="CQ281" s="1"/>
      <c r="CR281" s="1"/>
      <c r="CS281" s="1"/>
      <c r="CT281" s="1"/>
      <c r="CU281" s="1"/>
      <c r="CV281" s="33" t="s">
        <v>282</v>
      </c>
      <c r="CW281" s="33" t="s">
        <v>282</v>
      </c>
      <c r="CX281" s="10"/>
      <c r="CY281" s="33" t="s">
        <v>282</v>
      </c>
      <c r="CZ281" s="33" t="s">
        <v>282</v>
      </c>
      <c r="DA281" s="38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33"/>
      <c r="DU281" s="1"/>
      <c r="DV281" s="1"/>
      <c r="DW281" s="1"/>
      <c r="DX281" s="33"/>
      <c r="DY281" s="1"/>
      <c r="DZ281" s="33" t="s">
        <v>1769</v>
      </c>
      <c r="EA281" s="33" t="s">
        <v>1769</v>
      </c>
      <c r="EB281" s="1"/>
      <c r="EC281" s="1"/>
      <c r="ED281" s="33" t="s">
        <v>282</v>
      </c>
      <c r="EE281" s="33" t="s">
        <v>282</v>
      </c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 t="s">
        <v>282</v>
      </c>
      <c r="ES281" s="1"/>
      <c r="ET281" s="1" t="s">
        <v>282</v>
      </c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33"/>
      <c r="FQ281" s="1"/>
      <c r="FR281" s="33"/>
      <c r="FS281" s="33" t="s">
        <v>320</v>
      </c>
      <c r="FT281" s="33" t="s">
        <v>320</v>
      </c>
      <c r="FU281" s="1"/>
      <c r="FV281" s="1"/>
    </row>
    <row r="282" spans="1:178" x14ac:dyDescent="0.25">
      <c r="A282" s="749"/>
      <c r="B282" s="746"/>
      <c r="C282" s="445" t="s">
        <v>1586</v>
      </c>
      <c r="AP282"/>
      <c r="AW282"/>
      <c r="AX282" s="10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33"/>
      <c r="BT282" s="33"/>
      <c r="BU282" s="33"/>
      <c r="BV282" s="33"/>
      <c r="BW282" s="33"/>
      <c r="BX282" s="33"/>
      <c r="BZ282" s="33"/>
      <c r="CA282" s="1"/>
      <c r="CB282" s="1"/>
      <c r="CC282" s="33"/>
      <c r="CD282" s="33"/>
      <c r="CE282" s="33"/>
      <c r="CF282" s="35" t="s">
        <v>1619</v>
      </c>
      <c r="CG282" s="35" t="s">
        <v>1619</v>
      </c>
      <c r="CH282" s="33"/>
      <c r="CI282" s="33"/>
      <c r="CJ282" s="1"/>
      <c r="CK282" s="135"/>
      <c r="CL282" s="33"/>
      <c r="CM282" s="306"/>
      <c r="CN282" s="33"/>
      <c r="CO282" s="33"/>
      <c r="CP282" s="1"/>
      <c r="CQ282" s="1"/>
      <c r="CR282" s="1"/>
      <c r="CS282" s="1"/>
      <c r="CT282" s="1"/>
      <c r="CU282" s="1"/>
      <c r="CV282" s="33" t="s">
        <v>282</v>
      </c>
      <c r="CW282" s="33" t="s">
        <v>282</v>
      </c>
      <c r="CX282" s="10"/>
      <c r="CY282" s="33" t="s">
        <v>282</v>
      </c>
      <c r="CZ282" s="33" t="s">
        <v>282</v>
      </c>
      <c r="DA282" s="38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33"/>
      <c r="DU282" s="1"/>
      <c r="DV282" s="1"/>
      <c r="DW282" s="1"/>
      <c r="DX282" s="33"/>
      <c r="DY282" s="1"/>
      <c r="DZ282" s="33" t="s">
        <v>282</v>
      </c>
      <c r="EA282" s="33" t="s">
        <v>282</v>
      </c>
      <c r="EB282" s="1"/>
      <c r="EC282" s="1"/>
      <c r="ED282" s="33" t="s">
        <v>282</v>
      </c>
      <c r="EE282" s="33" t="s">
        <v>282</v>
      </c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 t="s">
        <v>282</v>
      </c>
      <c r="ES282" s="1"/>
      <c r="ET282" s="1" t="s">
        <v>282</v>
      </c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33"/>
      <c r="FQ282" s="1"/>
      <c r="FR282" s="33"/>
      <c r="FS282" s="33" t="s">
        <v>320</v>
      </c>
      <c r="FT282" s="33" t="s">
        <v>320</v>
      </c>
      <c r="FU282" s="1"/>
      <c r="FV282" s="1"/>
    </row>
    <row r="283" spans="1:178" x14ac:dyDescent="0.25">
      <c r="A283" s="749"/>
      <c r="B283" s="746"/>
      <c r="C283" s="445" t="s">
        <v>1587</v>
      </c>
      <c r="AP283"/>
      <c r="AW283"/>
      <c r="AX283" s="10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33"/>
      <c r="BT283" s="33"/>
      <c r="BU283" s="33"/>
      <c r="BV283" s="33"/>
      <c r="BW283" s="33"/>
      <c r="BX283" s="33"/>
      <c r="BZ283" s="33"/>
      <c r="CA283" s="1"/>
      <c r="CB283" s="1"/>
      <c r="CC283" s="33"/>
      <c r="CD283" s="33"/>
      <c r="CE283" s="33"/>
      <c r="CF283" s="35" t="s">
        <v>282</v>
      </c>
      <c r="CG283" s="35" t="s">
        <v>282</v>
      </c>
      <c r="CH283" s="33"/>
      <c r="CI283" s="33"/>
      <c r="CJ283" s="1"/>
      <c r="CK283" s="135"/>
      <c r="CL283" s="33"/>
      <c r="CM283" s="306"/>
      <c r="CN283" s="33"/>
      <c r="CO283" s="33"/>
      <c r="CP283" s="1"/>
      <c r="CQ283" s="1"/>
      <c r="CR283" s="1"/>
      <c r="CS283" s="1"/>
      <c r="CT283" s="1"/>
      <c r="CU283" s="1"/>
      <c r="CV283" s="33" t="s">
        <v>282</v>
      </c>
      <c r="CW283" s="33" t="s">
        <v>282</v>
      </c>
      <c r="CX283" s="10"/>
      <c r="CY283" s="33" t="s">
        <v>282</v>
      </c>
      <c r="CZ283" s="33" t="s">
        <v>282</v>
      </c>
      <c r="DA283" s="38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33"/>
      <c r="DU283" s="1"/>
      <c r="DV283" s="1"/>
      <c r="DW283" s="1"/>
      <c r="DX283" s="33"/>
      <c r="DY283" s="1"/>
      <c r="DZ283" s="33" t="s">
        <v>282</v>
      </c>
      <c r="EA283" s="33" t="s">
        <v>282</v>
      </c>
      <c r="EB283" s="1"/>
      <c r="EC283" s="1"/>
      <c r="ED283" s="33" t="s">
        <v>282</v>
      </c>
      <c r="EE283" s="33" t="s">
        <v>282</v>
      </c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 t="s">
        <v>282</v>
      </c>
      <c r="ES283" s="1"/>
      <c r="ET283" s="1" t="s">
        <v>282</v>
      </c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33"/>
      <c r="FQ283" s="1"/>
      <c r="FR283" s="33"/>
      <c r="FS283" s="33" t="s">
        <v>320</v>
      </c>
      <c r="FT283" s="33" t="s">
        <v>320</v>
      </c>
      <c r="FU283" s="1"/>
      <c r="FV283" s="1"/>
    </row>
    <row r="284" spans="1:178" x14ac:dyDescent="0.25">
      <c r="A284" s="749"/>
      <c r="B284" s="746"/>
      <c r="C284" s="448" t="s">
        <v>1588</v>
      </c>
      <c r="AP284"/>
      <c r="AW284"/>
      <c r="AX284" s="10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33"/>
      <c r="BT284" s="33"/>
      <c r="BU284" s="33"/>
      <c r="BV284" s="33"/>
      <c r="BW284" s="33"/>
      <c r="BX284" s="33"/>
      <c r="BZ284" s="33"/>
      <c r="CA284" s="1"/>
      <c r="CB284" s="1"/>
      <c r="CC284" s="33"/>
      <c r="CD284" s="33"/>
      <c r="CE284" s="33"/>
      <c r="CF284" s="35" t="s">
        <v>282</v>
      </c>
      <c r="CG284" s="35" t="s">
        <v>282</v>
      </c>
      <c r="CH284" s="33"/>
      <c r="CI284" s="33"/>
      <c r="CJ284" s="1"/>
      <c r="CK284" s="135"/>
      <c r="CL284" s="33"/>
      <c r="CM284" s="306"/>
      <c r="CN284" s="33"/>
      <c r="CO284" s="33"/>
      <c r="CP284" s="1"/>
      <c r="CQ284" s="1"/>
      <c r="CR284" s="1"/>
      <c r="CS284" s="1"/>
      <c r="CT284" s="1"/>
      <c r="CU284" s="1"/>
      <c r="CV284" s="33" t="s">
        <v>282</v>
      </c>
      <c r="CW284" s="33" t="s">
        <v>282</v>
      </c>
      <c r="CX284" s="10"/>
      <c r="CY284" s="33" t="s">
        <v>282</v>
      </c>
      <c r="CZ284" s="33" t="s">
        <v>282</v>
      </c>
      <c r="DA284" s="38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33"/>
      <c r="DU284" s="1"/>
      <c r="DV284" s="1"/>
      <c r="DW284" s="1"/>
      <c r="DX284" s="33"/>
      <c r="DY284" s="1"/>
      <c r="DZ284" s="33" t="s">
        <v>1769</v>
      </c>
      <c r="EA284" s="33" t="s">
        <v>1769</v>
      </c>
      <c r="EB284" s="1"/>
      <c r="EC284" s="1"/>
      <c r="ED284" s="33" t="s">
        <v>282</v>
      </c>
      <c r="EE284" s="33" t="s">
        <v>282</v>
      </c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 t="s">
        <v>282</v>
      </c>
      <c r="ES284" s="1"/>
      <c r="ET284" s="1" t="s">
        <v>282</v>
      </c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33"/>
      <c r="FQ284" s="1"/>
      <c r="FR284" s="33"/>
      <c r="FS284" s="33" t="s">
        <v>320</v>
      </c>
      <c r="FT284" s="33" t="s">
        <v>320</v>
      </c>
      <c r="FU284" s="1"/>
      <c r="FV284" s="1"/>
    </row>
    <row r="285" spans="1:178" x14ac:dyDescent="0.25">
      <c r="A285" s="749"/>
      <c r="B285" s="746"/>
      <c r="C285" s="445" t="s">
        <v>1589</v>
      </c>
      <c r="AP285"/>
      <c r="AW285"/>
      <c r="AX285" s="10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33"/>
      <c r="BT285" s="33"/>
      <c r="BU285" s="33"/>
      <c r="BV285" s="33"/>
      <c r="BW285" s="33"/>
      <c r="BX285" s="33"/>
      <c r="BZ285" s="33"/>
      <c r="CA285" s="1"/>
      <c r="CB285" s="1"/>
      <c r="CC285" s="33"/>
      <c r="CD285" s="33"/>
      <c r="CE285" s="33"/>
      <c r="CF285" s="35" t="s">
        <v>282</v>
      </c>
      <c r="CG285" s="35" t="s">
        <v>282</v>
      </c>
      <c r="CH285" s="33"/>
      <c r="CI285" s="33"/>
      <c r="CJ285" s="1"/>
      <c r="CK285" s="135"/>
      <c r="CL285" s="33"/>
      <c r="CM285" s="306"/>
      <c r="CN285" s="33"/>
      <c r="CO285" s="33"/>
      <c r="CP285" s="1"/>
      <c r="CQ285" s="1"/>
      <c r="CR285" s="1"/>
      <c r="CS285" s="1"/>
      <c r="CT285" s="1"/>
      <c r="CU285" s="1"/>
      <c r="CV285" s="33" t="s">
        <v>282</v>
      </c>
      <c r="CW285" s="33" t="s">
        <v>282</v>
      </c>
      <c r="CX285" s="10"/>
      <c r="CY285" s="33" t="s">
        <v>282</v>
      </c>
      <c r="CZ285" s="33" t="s">
        <v>282</v>
      </c>
      <c r="DA285" s="38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33"/>
      <c r="DU285" s="1"/>
      <c r="DV285" s="1"/>
      <c r="DW285" s="1"/>
      <c r="DX285" s="33"/>
      <c r="DY285" s="1"/>
      <c r="DZ285" s="33" t="s">
        <v>1769</v>
      </c>
      <c r="EA285" s="33" t="s">
        <v>1769</v>
      </c>
      <c r="EB285" s="1"/>
      <c r="EC285" s="1"/>
      <c r="ED285" s="33" t="s">
        <v>282</v>
      </c>
      <c r="EE285" s="33" t="s">
        <v>282</v>
      </c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 t="s">
        <v>282</v>
      </c>
      <c r="ES285" s="1"/>
      <c r="ET285" s="1" t="s">
        <v>282</v>
      </c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33"/>
      <c r="FQ285" s="1"/>
      <c r="FR285" s="33"/>
      <c r="FS285" s="33" t="s">
        <v>320</v>
      </c>
      <c r="FT285" s="33" t="s">
        <v>320</v>
      </c>
      <c r="FU285" s="1"/>
      <c r="FV285" s="1"/>
    </row>
    <row r="286" spans="1:178" x14ac:dyDescent="0.25">
      <c r="A286" s="749"/>
      <c r="B286" s="746"/>
      <c r="C286" s="445" t="s">
        <v>1590</v>
      </c>
      <c r="AP286"/>
      <c r="AW286"/>
      <c r="AX286" s="10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33"/>
      <c r="BT286" s="33"/>
      <c r="BU286" s="33"/>
      <c r="BV286" s="33"/>
      <c r="BW286" s="33"/>
      <c r="BX286" s="33"/>
      <c r="BZ286" s="33"/>
      <c r="CA286" s="1"/>
      <c r="CB286" s="1"/>
      <c r="CC286" s="33"/>
      <c r="CD286" s="33"/>
      <c r="CE286" s="33"/>
      <c r="CF286" s="35" t="s">
        <v>282</v>
      </c>
      <c r="CG286" s="35" t="s">
        <v>282</v>
      </c>
      <c r="CH286" s="33"/>
      <c r="CI286" s="33"/>
      <c r="CJ286" s="1"/>
      <c r="CK286" s="135"/>
      <c r="CL286" s="33"/>
      <c r="CM286" s="306"/>
      <c r="CN286" s="33"/>
      <c r="CO286" s="33"/>
      <c r="CP286" s="1"/>
      <c r="CQ286" s="1"/>
      <c r="CR286" s="1"/>
      <c r="CS286" s="1"/>
      <c r="CT286" s="1"/>
      <c r="CU286" s="1"/>
      <c r="CV286" s="33" t="s">
        <v>282</v>
      </c>
      <c r="CW286" s="33" t="s">
        <v>282</v>
      </c>
      <c r="CX286" s="10"/>
      <c r="CY286" s="33" t="s">
        <v>1676</v>
      </c>
      <c r="CZ286" s="33" t="s">
        <v>1676</v>
      </c>
      <c r="DA286" s="38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33"/>
      <c r="DU286" s="1"/>
      <c r="DV286" s="1"/>
      <c r="DW286" s="1"/>
      <c r="DX286" s="33"/>
      <c r="DY286" s="1"/>
      <c r="DZ286" s="33" t="s">
        <v>282</v>
      </c>
      <c r="EA286" s="33" t="s">
        <v>282</v>
      </c>
      <c r="EB286" s="1"/>
      <c r="EC286" s="1"/>
      <c r="ED286" s="33" t="s">
        <v>282</v>
      </c>
      <c r="EE286" s="33" t="s">
        <v>282</v>
      </c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 t="s">
        <v>282</v>
      </c>
      <c r="ES286" s="1"/>
      <c r="ET286" s="1" t="s">
        <v>282</v>
      </c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33"/>
      <c r="FQ286" s="1"/>
      <c r="FR286" s="33"/>
      <c r="FS286" s="33" t="s">
        <v>320</v>
      </c>
      <c r="FT286" s="33" t="s">
        <v>320</v>
      </c>
      <c r="FU286" s="1"/>
      <c r="FV286" s="1"/>
    </row>
    <row r="287" spans="1:178" x14ac:dyDescent="0.25">
      <c r="A287" s="749"/>
      <c r="B287" s="746"/>
      <c r="C287" s="445" t="s">
        <v>1591</v>
      </c>
      <c r="AP287"/>
      <c r="AW287"/>
      <c r="AX287" s="10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33"/>
      <c r="BT287" s="33"/>
      <c r="BU287" s="33"/>
      <c r="BV287" s="33"/>
      <c r="BW287" s="33"/>
      <c r="BX287" s="33"/>
      <c r="BZ287" s="33"/>
      <c r="CA287" s="1"/>
      <c r="CB287" s="1"/>
      <c r="CC287" s="33"/>
      <c r="CD287" s="33"/>
      <c r="CE287" s="33"/>
      <c r="CF287" s="35" t="s">
        <v>282</v>
      </c>
      <c r="CG287" s="35" t="s">
        <v>282</v>
      </c>
      <c r="CH287" s="33"/>
      <c r="CI287" s="33"/>
      <c r="CJ287" s="1"/>
      <c r="CK287" s="135"/>
      <c r="CL287" s="33"/>
      <c r="CM287" s="306"/>
      <c r="CN287" s="33"/>
      <c r="CO287" s="33"/>
      <c r="CP287" s="1"/>
      <c r="CQ287" s="1"/>
      <c r="CR287" s="1"/>
      <c r="CS287" s="1"/>
      <c r="CT287" s="1"/>
      <c r="CU287" s="1"/>
      <c r="CV287" s="33" t="s">
        <v>282</v>
      </c>
      <c r="CW287" s="33" t="s">
        <v>282</v>
      </c>
      <c r="CX287" s="10"/>
      <c r="CY287" s="33" t="s">
        <v>282</v>
      </c>
      <c r="CZ287" s="33" t="s">
        <v>282</v>
      </c>
      <c r="DA287" s="38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33"/>
      <c r="DU287" s="1"/>
      <c r="DV287" s="1"/>
      <c r="DW287" s="1"/>
      <c r="DX287" s="33"/>
      <c r="DY287" s="1"/>
      <c r="DZ287" s="33" t="s">
        <v>282</v>
      </c>
      <c r="EA287" s="33" t="s">
        <v>282</v>
      </c>
      <c r="EB287" s="1"/>
      <c r="EC287" s="1"/>
      <c r="ED287" s="33" t="s">
        <v>282</v>
      </c>
      <c r="EE287" s="33" t="s">
        <v>282</v>
      </c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 t="s">
        <v>282</v>
      </c>
      <c r="ET287" s="1" t="s">
        <v>282</v>
      </c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33"/>
      <c r="FQ287" s="1"/>
      <c r="FR287" s="33"/>
      <c r="FS287" s="33" t="s">
        <v>320</v>
      </c>
      <c r="FT287" s="33" t="s">
        <v>320</v>
      </c>
      <c r="FU287" s="1"/>
      <c r="FV287" s="1"/>
    </row>
    <row r="288" spans="1:178" x14ac:dyDescent="0.25">
      <c r="A288" s="749"/>
      <c r="B288" s="746"/>
      <c r="C288" s="445" t="s">
        <v>1612</v>
      </c>
      <c r="AP288"/>
      <c r="AW288"/>
      <c r="AX288" s="10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33"/>
      <c r="BT288" s="33"/>
      <c r="BU288" s="33"/>
      <c r="BV288" s="33"/>
      <c r="BW288" s="33"/>
      <c r="BX288" s="33"/>
      <c r="BZ288" s="33"/>
      <c r="CA288" s="1"/>
      <c r="CB288" s="1"/>
      <c r="CC288" s="33"/>
      <c r="CD288" s="33"/>
      <c r="CE288" s="33"/>
      <c r="CF288" s="35" t="s">
        <v>282</v>
      </c>
      <c r="CG288" s="35" t="s">
        <v>282</v>
      </c>
      <c r="CH288" s="33"/>
      <c r="CI288" s="33"/>
      <c r="CJ288" s="1"/>
      <c r="CK288" s="135"/>
      <c r="CL288" s="33"/>
      <c r="CM288" s="306"/>
      <c r="CN288" s="33"/>
      <c r="CO288" s="33"/>
      <c r="CP288" s="1"/>
      <c r="CQ288" s="1"/>
      <c r="CR288" s="1"/>
      <c r="CS288" s="1"/>
      <c r="CT288" s="1"/>
      <c r="CU288" s="1"/>
      <c r="CV288" s="33" t="s">
        <v>282</v>
      </c>
      <c r="CW288" s="33" t="s">
        <v>282</v>
      </c>
      <c r="CX288" s="10"/>
      <c r="CY288" s="33" t="s">
        <v>1676</v>
      </c>
      <c r="CZ288" s="33" t="s">
        <v>1676</v>
      </c>
      <c r="DA288" s="38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33"/>
      <c r="DU288" s="1"/>
      <c r="DV288" s="1"/>
      <c r="DW288" s="1"/>
      <c r="DX288" s="33"/>
      <c r="DY288" s="1"/>
      <c r="DZ288" s="33" t="s">
        <v>282</v>
      </c>
      <c r="EA288" s="33" t="s">
        <v>282</v>
      </c>
      <c r="EB288" s="1"/>
      <c r="EC288" s="1"/>
      <c r="ED288" s="33" t="s">
        <v>282</v>
      </c>
      <c r="EE288" s="33" t="s">
        <v>282</v>
      </c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 t="s">
        <v>282</v>
      </c>
      <c r="ET288" s="1" t="s">
        <v>282</v>
      </c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33"/>
      <c r="FQ288" s="1"/>
      <c r="FR288" s="33"/>
      <c r="FS288" s="33" t="s">
        <v>320</v>
      </c>
      <c r="FT288" s="33" t="s">
        <v>320</v>
      </c>
      <c r="FU288" s="1"/>
      <c r="FV288" s="1"/>
    </row>
    <row r="289" spans="1:178" x14ac:dyDescent="0.25">
      <c r="A289" s="749"/>
      <c r="B289" s="746"/>
      <c r="C289" s="448" t="s">
        <v>1592</v>
      </c>
      <c r="AP289"/>
      <c r="AW289"/>
      <c r="AX289" s="10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33"/>
      <c r="BT289" s="33"/>
      <c r="BU289" s="33"/>
      <c r="BV289" s="33"/>
      <c r="BW289" s="33"/>
      <c r="BX289" s="33"/>
      <c r="BZ289" s="33"/>
      <c r="CA289" s="1"/>
      <c r="CB289" s="1"/>
      <c r="CC289" s="33"/>
      <c r="CD289" s="33"/>
      <c r="CE289" s="33"/>
      <c r="CF289" s="35" t="s">
        <v>282</v>
      </c>
      <c r="CG289" s="35" t="s">
        <v>282</v>
      </c>
      <c r="CH289" s="33"/>
      <c r="CI289" s="33"/>
      <c r="CJ289" s="1"/>
      <c r="CK289" s="135"/>
      <c r="CL289" s="33"/>
      <c r="CM289" s="306"/>
      <c r="CN289" s="33"/>
      <c r="CO289" s="33"/>
      <c r="CP289" s="1"/>
      <c r="CQ289" s="1"/>
      <c r="CR289" s="1"/>
      <c r="CS289" s="1"/>
      <c r="CT289" s="1"/>
      <c r="CU289" s="1"/>
      <c r="CV289" s="33" t="s">
        <v>282</v>
      </c>
      <c r="CW289" s="33" t="s">
        <v>282</v>
      </c>
      <c r="CX289" s="10"/>
      <c r="CY289" s="33" t="s">
        <v>282</v>
      </c>
      <c r="CZ289" s="33" t="s">
        <v>282</v>
      </c>
      <c r="DA289" s="38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33"/>
      <c r="DU289" s="1"/>
      <c r="DV289" s="1"/>
      <c r="DW289" s="1"/>
      <c r="DX289" s="33"/>
      <c r="DY289" s="1"/>
      <c r="DZ289" s="33" t="s">
        <v>282</v>
      </c>
      <c r="EA289" s="33" t="s">
        <v>282</v>
      </c>
      <c r="EB289" s="1"/>
      <c r="EC289" s="1"/>
      <c r="ED289" s="33" t="s">
        <v>1777</v>
      </c>
      <c r="EE289" s="33" t="s">
        <v>1777</v>
      </c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 t="s">
        <v>282</v>
      </c>
      <c r="ET289" s="1" t="s">
        <v>282</v>
      </c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33"/>
      <c r="FQ289" s="1"/>
      <c r="FR289" s="33"/>
      <c r="FS289" s="33" t="s">
        <v>320</v>
      </c>
      <c r="FT289" s="33" t="s">
        <v>320</v>
      </c>
      <c r="FU289" s="1"/>
      <c r="FV289" s="1"/>
    </row>
    <row r="290" spans="1:178" x14ac:dyDescent="0.25">
      <c r="A290" s="749"/>
      <c r="B290" s="746"/>
      <c r="C290" s="445" t="s">
        <v>1593</v>
      </c>
      <c r="AP290"/>
      <c r="AW290"/>
      <c r="AX290" s="10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33"/>
      <c r="BT290" s="33"/>
      <c r="BU290" s="33"/>
      <c r="BV290" s="33"/>
      <c r="BW290" s="33"/>
      <c r="BX290" s="33"/>
      <c r="BZ290" s="33"/>
      <c r="CA290" s="1"/>
      <c r="CB290" s="1"/>
      <c r="CC290" s="33"/>
      <c r="CD290" s="33"/>
      <c r="CE290" s="33"/>
      <c r="CF290" s="35" t="s">
        <v>282</v>
      </c>
      <c r="CG290" s="35" t="s">
        <v>282</v>
      </c>
      <c r="CH290" s="33"/>
      <c r="CI290" s="33"/>
      <c r="CJ290" s="1"/>
      <c r="CK290" s="135"/>
      <c r="CL290" s="33"/>
      <c r="CM290" s="306"/>
      <c r="CN290" s="33"/>
      <c r="CO290" s="33"/>
      <c r="CP290" s="1"/>
      <c r="CQ290" s="1"/>
      <c r="CR290" s="1"/>
      <c r="CS290" s="1"/>
      <c r="CT290" s="1"/>
      <c r="CU290" s="1"/>
      <c r="CV290" s="33" t="s">
        <v>282</v>
      </c>
      <c r="CW290" s="33" t="s">
        <v>282</v>
      </c>
      <c r="CX290" s="10"/>
      <c r="CY290" s="33" t="s">
        <v>282</v>
      </c>
      <c r="CZ290" s="33" t="s">
        <v>282</v>
      </c>
      <c r="DA290" s="38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33"/>
      <c r="DU290" s="1"/>
      <c r="DV290" s="1"/>
      <c r="DW290" s="1"/>
      <c r="DX290" s="33"/>
      <c r="DY290" s="1"/>
      <c r="DZ290" s="33" t="s">
        <v>1769</v>
      </c>
      <c r="EA290" s="33" t="s">
        <v>1769</v>
      </c>
      <c r="EB290" s="1"/>
      <c r="EC290" s="1"/>
      <c r="ED290" s="33" t="s">
        <v>282</v>
      </c>
      <c r="EE290" s="33" t="s">
        <v>282</v>
      </c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 t="s">
        <v>282</v>
      </c>
      <c r="ET290" s="1" t="s">
        <v>282</v>
      </c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33"/>
      <c r="FQ290" s="1"/>
      <c r="FR290" s="33"/>
      <c r="FS290" s="33" t="s">
        <v>320</v>
      </c>
      <c r="FT290" s="33" t="s">
        <v>320</v>
      </c>
      <c r="FU290" s="1"/>
      <c r="FV290" s="1"/>
    </row>
    <row r="291" spans="1:178" x14ac:dyDescent="0.25">
      <c r="A291" s="749"/>
      <c r="B291" s="746"/>
      <c r="C291" s="445" t="s">
        <v>1594</v>
      </c>
      <c r="AP291"/>
      <c r="AW291"/>
      <c r="AX291" s="10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33"/>
      <c r="BT291" s="33"/>
      <c r="BU291" s="33"/>
      <c r="BV291" s="33"/>
      <c r="BW291" s="33"/>
      <c r="BX291" s="33"/>
      <c r="BZ291" s="33"/>
      <c r="CA291" s="1"/>
      <c r="CB291" s="1"/>
      <c r="CC291" s="33"/>
      <c r="CD291" s="33"/>
      <c r="CE291" s="33"/>
      <c r="CF291" s="35" t="s">
        <v>282</v>
      </c>
      <c r="CG291" s="35" t="s">
        <v>282</v>
      </c>
      <c r="CH291" s="33"/>
      <c r="CI291" s="33"/>
      <c r="CJ291" s="1"/>
      <c r="CK291" s="135"/>
      <c r="CL291" s="33"/>
      <c r="CM291" s="306"/>
      <c r="CN291" s="33"/>
      <c r="CO291" s="33"/>
      <c r="CP291" s="1"/>
      <c r="CQ291" s="1"/>
      <c r="CR291" s="1"/>
      <c r="CS291" s="1"/>
      <c r="CT291" s="1"/>
      <c r="CU291" s="1"/>
      <c r="CV291" s="33" t="s">
        <v>1651</v>
      </c>
      <c r="CW291" s="33" t="s">
        <v>1651</v>
      </c>
      <c r="CX291" s="10"/>
      <c r="CY291" s="33" t="s">
        <v>282</v>
      </c>
      <c r="CZ291" s="33" t="s">
        <v>282</v>
      </c>
      <c r="DA291" s="38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33"/>
      <c r="DU291" s="1"/>
      <c r="DV291" s="1"/>
      <c r="DW291" s="1"/>
      <c r="DX291" s="33"/>
      <c r="DY291" s="1"/>
      <c r="DZ291" s="33" t="s">
        <v>282</v>
      </c>
      <c r="EA291" s="33" t="s">
        <v>282</v>
      </c>
      <c r="EB291" s="1"/>
      <c r="EC291" s="1"/>
      <c r="ED291" s="33" t="s">
        <v>282</v>
      </c>
      <c r="EE291" s="33" t="s">
        <v>282</v>
      </c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 t="s">
        <v>282</v>
      </c>
      <c r="ET291" s="1" t="s">
        <v>282</v>
      </c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33"/>
      <c r="FQ291" s="1"/>
      <c r="FR291" s="33"/>
      <c r="FS291" s="33" t="s">
        <v>320</v>
      </c>
      <c r="FT291" s="33" t="s">
        <v>320</v>
      </c>
      <c r="FU291" s="1"/>
      <c r="FV291" s="1"/>
    </row>
    <row r="292" spans="1:178" x14ac:dyDescent="0.25">
      <c r="A292" s="749"/>
      <c r="B292" s="746"/>
      <c r="C292" s="445" t="s">
        <v>1595</v>
      </c>
      <c r="AP292"/>
      <c r="AW292"/>
      <c r="AX292" s="10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33"/>
      <c r="BT292" s="33"/>
      <c r="BU292" s="33"/>
      <c r="BV292" s="33"/>
      <c r="BW292" s="33"/>
      <c r="BX292" s="33"/>
      <c r="BZ292" s="33"/>
      <c r="CA292" s="1"/>
      <c r="CB292" s="1"/>
      <c r="CC292" s="33"/>
      <c r="CD292" s="33"/>
      <c r="CE292" s="33"/>
      <c r="CF292" s="35" t="s">
        <v>282</v>
      </c>
      <c r="CG292" s="35" t="s">
        <v>282</v>
      </c>
      <c r="CH292" s="33"/>
      <c r="CI292" s="33"/>
      <c r="CJ292" s="1"/>
      <c r="CK292" s="135"/>
      <c r="CL292" s="33"/>
      <c r="CM292" s="306"/>
      <c r="CN292" s="33"/>
      <c r="CO292" s="33"/>
      <c r="CP292" s="1"/>
      <c r="CQ292" s="1"/>
      <c r="CR292" s="1"/>
      <c r="CS292" s="1"/>
      <c r="CT292" s="1"/>
      <c r="CU292" s="1"/>
      <c r="CV292" s="33" t="s">
        <v>1651</v>
      </c>
      <c r="CW292" s="33" t="s">
        <v>1651</v>
      </c>
      <c r="CX292" s="10"/>
      <c r="CY292" s="33" t="s">
        <v>282</v>
      </c>
      <c r="CZ292" s="33" t="s">
        <v>282</v>
      </c>
      <c r="DA292" s="38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33"/>
      <c r="DU292" s="1"/>
      <c r="DV292" s="1"/>
      <c r="DW292" s="1"/>
      <c r="DX292" s="33"/>
      <c r="DY292" s="1"/>
      <c r="DZ292" s="33" t="s">
        <v>282</v>
      </c>
      <c r="EA292" s="33" t="s">
        <v>282</v>
      </c>
      <c r="EB292" s="1"/>
      <c r="EC292" s="1"/>
      <c r="ED292" s="33" t="s">
        <v>282</v>
      </c>
      <c r="EE292" s="33" t="s">
        <v>282</v>
      </c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 t="s">
        <v>282</v>
      </c>
      <c r="ET292" s="1" t="s">
        <v>282</v>
      </c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33"/>
      <c r="FQ292" s="1"/>
      <c r="FR292" s="33"/>
      <c r="FS292" s="33" t="s">
        <v>320</v>
      </c>
      <c r="FT292" s="33" t="s">
        <v>320</v>
      </c>
      <c r="FU292" s="1"/>
      <c r="FV292" s="1"/>
    </row>
    <row r="293" spans="1:178" x14ac:dyDescent="0.25">
      <c r="A293" s="749"/>
      <c r="B293" s="746"/>
      <c r="C293" s="445" t="s">
        <v>1596</v>
      </c>
      <c r="AP293"/>
      <c r="AW293"/>
      <c r="AX293" s="10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33"/>
      <c r="BT293" s="33"/>
      <c r="BU293" s="33"/>
      <c r="BV293" s="33"/>
      <c r="BW293" s="33"/>
      <c r="BX293" s="33"/>
      <c r="BZ293" s="33"/>
      <c r="CA293" s="1"/>
      <c r="CB293" s="1"/>
      <c r="CC293" s="33"/>
      <c r="CD293" s="33"/>
      <c r="CE293" s="33"/>
      <c r="CF293" s="35" t="s">
        <v>282</v>
      </c>
      <c r="CG293" s="35" t="s">
        <v>282</v>
      </c>
      <c r="CH293" s="33"/>
      <c r="CI293" s="33"/>
      <c r="CJ293" s="1"/>
      <c r="CK293" s="135"/>
      <c r="CL293" s="33"/>
      <c r="CM293" s="306"/>
      <c r="CN293" s="33"/>
      <c r="CO293" s="33"/>
      <c r="CP293" s="1"/>
      <c r="CQ293" s="1"/>
      <c r="CR293" s="1"/>
      <c r="CS293" s="1"/>
      <c r="CT293" s="1"/>
      <c r="CU293" s="1"/>
      <c r="CV293" s="33" t="s">
        <v>1651</v>
      </c>
      <c r="CW293" s="33" t="s">
        <v>1651</v>
      </c>
      <c r="CX293" s="10"/>
      <c r="CY293" s="33" t="s">
        <v>282</v>
      </c>
      <c r="CZ293" s="33" t="s">
        <v>282</v>
      </c>
      <c r="DA293" s="38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33"/>
      <c r="DU293" s="1"/>
      <c r="DV293" s="1"/>
      <c r="DW293" s="1"/>
      <c r="DX293" s="33"/>
      <c r="DY293" s="1"/>
      <c r="DZ293" s="33" t="s">
        <v>282</v>
      </c>
      <c r="EA293" s="33" t="s">
        <v>282</v>
      </c>
      <c r="EB293" s="1"/>
      <c r="EC293" s="1"/>
      <c r="ED293" s="33" t="s">
        <v>282</v>
      </c>
      <c r="EE293" s="33" t="s">
        <v>282</v>
      </c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 t="s">
        <v>282</v>
      </c>
      <c r="ET293" s="1" t="s">
        <v>282</v>
      </c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33"/>
      <c r="FQ293" s="1"/>
      <c r="FR293" s="33"/>
      <c r="FS293" s="33" t="s">
        <v>320</v>
      </c>
      <c r="FT293" s="33" t="s">
        <v>320</v>
      </c>
      <c r="FU293" s="1"/>
      <c r="FV293" s="1"/>
    </row>
    <row r="294" spans="1:178" x14ac:dyDescent="0.25">
      <c r="A294" s="749"/>
      <c r="B294" s="746"/>
      <c r="C294" s="445" t="s">
        <v>1597</v>
      </c>
      <c r="AP294"/>
      <c r="AW294"/>
      <c r="AX294" s="10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33"/>
      <c r="BT294" s="33"/>
      <c r="BU294" s="33"/>
      <c r="BV294" s="33"/>
      <c r="BW294" s="33"/>
      <c r="BX294" s="33"/>
      <c r="BZ294" s="33"/>
      <c r="CA294" s="1"/>
      <c r="CB294" s="1"/>
      <c r="CC294" s="33"/>
      <c r="CD294" s="33"/>
      <c r="CE294" s="33"/>
      <c r="CF294" s="35" t="s">
        <v>282</v>
      </c>
      <c r="CG294" s="35" t="s">
        <v>282</v>
      </c>
      <c r="CH294" s="33"/>
      <c r="CI294" s="33"/>
      <c r="CJ294" s="1"/>
      <c r="CK294" s="135"/>
      <c r="CL294" s="33"/>
      <c r="CM294" s="306"/>
      <c r="CN294" s="33"/>
      <c r="CO294" s="33"/>
      <c r="CP294" s="1"/>
      <c r="CQ294" s="1"/>
      <c r="CR294" s="1"/>
      <c r="CS294" s="1"/>
      <c r="CT294" s="1"/>
      <c r="CU294" s="1"/>
      <c r="CV294" s="33" t="s">
        <v>1651</v>
      </c>
      <c r="CW294" s="33" t="s">
        <v>1651</v>
      </c>
      <c r="CX294" s="10"/>
      <c r="CY294" s="33" t="s">
        <v>282</v>
      </c>
      <c r="CZ294" s="33" t="s">
        <v>282</v>
      </c>
      <c r="DA294" s="38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33"/>
      <c r="DU294" s="1"/>
      <c r="DV294" s="1"/>
      <c r="DW294" s="1"/>
      <c r="DX294" s="33"/>
      <c r="DY294" s="1"/>
      <c r="DZ294" s="33" t="s">
        <v>282</v>
      </c>
      <c r="EA294" s="33" t="s">
        <v>282</v>
      </c>
      <c r="EB294" s="1"/>
      <c r="EC294" s="1"/>
      <c r="ED294" s="33" t="s">
        <v>282</v>
      </c>
      <c r="EE294" s="33" t="s">
        <v>282</v>
      </c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 t="s">
        <v>282</v>
      </c>
      <c r="ET294" s="1" t="s">
        <v>282</v>
      </c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33"/>
      <c r="FQ294" s="1"/>
      <c r="FR294" s="33"/>
      <c r="FS294" s="33" t="s">
        <v>320</v>
      </c>
      <c r="FT294" s="33" t="s">
        <v>320</v>
      </c>
      <c r="FU294" s="1"/>
      <c r="FV294" s="1"/>
    </row>
    <row r="295" spans="1:178" s="304" customFormat="1" ht="13" thickBot="1" x14ac:dyDescent="0.3">
      <c r="A295" s="750"/>
      <c r="B295" s="747"/>
      <c r="C295" s="428" t="s">
        <v>1598</v>
      </c>
      <c r="E295" s="217"/>
      <c r="F295" s="217"/>
      <c r="G295" s="217"/>
      <c r="H295" s="217"/>
      <c r="I295" s="217"/>
      <c r="J295" s="217"/>
      <c r="K295" s="217"/>
      <c r="L295" s="217"/>
      <c r="M295" s="217"/>
      <c r="P295" s="217"/>
      <c r="Q295" s="217"/>
      <c r="R295" s="217"/>
      <c r="S295" s="217"/>
      <c r="T295" s="217"/>
      <c r="U295" s="217"/>
      <c r="V295" s="217"/>
      <c r="W295" s="217"/>
      <c r="AB295" s="217"/>
      <c r="AD295" s="217"/>
      <c r="AN295" s="191"/>
      <c r="AX295" s="24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34"/>
      <c r="BT295" s="34"/>
      <c r="BU295" s="34"/>
      <c r="BV295" s="34"/>
      <c r="BW295" s="34"/>
      <c r="BX295" s="34"/>
      <c r="BY295" s="34"/>
      <c r="BZ295" s="34"/>
      <c r="CA295" s="21"/>
      <c r="CB295" s="21"/>
      <c r="CC295" s="34"/>
      <c r="CD295" s="34"/>
      <c r="CE295" s="34"/>
      <c r="CF295" s="331" t="s">
        <v>282</v>
      </c>
      <c r="CG295" s="331" t="s">
        <v>282</v>
      </c>
      <c r="CH295" s="34"/>
      <c r="CI295" s="34"/>
      <c r="CJ295" s="21"/>
      <c r="CK295" s="175"/>
      <c r="CL295" s="34"/>
      <c r="CM295" s="309"/>
      <c r="CN295" s="34"/>
      <c r="CO295" s="34"/>
      <c r="CP295" s="21"/>
      <c r="CQ295" s="21"/>
      <c r="CR295" s="21"/>
      <c r="CS295" s="21"/>
      <c r="CT295" s="21"/>
      <c r="CU295" s="21"/>
      <c r="CV295" s="34" t="s">
        <v>1651</v>
      </c>
      <c r="CW295" s="34" t="s">
        <v>1651</v>
      </c>
      <c r="CX295" s="24"/>
      <c r="CY295" s="34" t="s">
        <v>282</v>
      </c>
      <c r="CZ295" s="34" t="s">
        <v>282</v>
      </c>
      <c r="DA295" s="48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34"/>
      <c r="DU295" s="21"/>
      <c r="DV295" s="21"/>
      <c r="DW295" s="21"/>
      <c r="DX295" s="34"/>
      <c r="DY295" s="21"/>
      <c r="DZ295" s="34" t="s">
        <v>282</v>
      </c>
      <c r="EA295" s="34" t="s">
        <v>282</v>
      </c>
      <c r="EB295" s="1"/>
      <c r="EC295" s="1"/>
      <c r="ED295" s="33" t="s">
        <v>282</v>
      </c>
      <c r="EE295" s="33" t="s">
        <v>282</v>
      </c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 t="s">
        <v>282</v>
      </c>
      <c r="ET295" s="1" t="s">
        <v>282</v>
      </c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33"/>
      <c r="FQ295" s="1"/>
      <c r="FR295" s="33"/>
      <c r="FS295" s="33" t="s">
        <v>320</v>
      </c>
      <c r="FT295" s="33" t="s">
        <v>320</v>
      </c>
      <c r="FU295" s="1"/>
      <c r="FV295" s="1"/>
    </row>
    <row r="296" spans="1:178" s="132" customFormat="1" ht="12.65" customHeight="1" x14ac:dyDescent="0.25">
      <c r="A296" s="742" t="s">
        <v>1758</v>
      </c>
      <c r="B296" s="745" t="s">
        <v>1773</v>
      </c>
      <c r="C296" s="20" t="s">
        <v>1746</v>
      </c>
      <c r="D296" s="20"/>
      <c r="E296" s="31"/>
      <c r="F296" s="31"/>
      <c r="G296" s="31"/>
      <c r="H296" s="31"/>
      <c r="I296" s="31"/>
      <c r="J296" s="31"/>
      <c r="K296" s="31"/>
      <c r="L296" s="31"/>
      <c r="M296" s="31"/>
      <c r="N296" s="20"/>
      <c r="O296" s="20"/>
      <c r="P296" s="31"/>
      <c r="Q296" s="31"/>
      <c r="R296" s="31"/>
      <c r="S296" s="31"/>
      <c r="T296" s="31"/>
      <c r="U296" s="31"/>
      <c r="V296" s="31"/>
      <c r="W296" s="31"/>
      <c r="X296" s="20"/>
      <c r="Y296" s="20"/>
      <c r="Z296" s="20"/>
      <c r="AA296" s="20"/>
      <c r="AB296" s="31"/>
      <c r="AC296" s="20"/>
      <c r="AD296" s="31"/>
      <c r="AE296" s="20"/>
      <c r="AF296" s="20"/>
      <c r="AG296" s="20"/>
      <c r="AH296" s="20"/>
      <c r="AI296" s="20"/>
      <c r="AJ296" s="20"/>
      <c r="AK296" s="20"/>
      <c r="AL296" s="20"/>
      <c r="AM296" s="20"/>
      <c r="AN296" s="23"/>
      <c r="AO296" s="20"/>
      <c r="AP296" s="20"/>
      <c r="AQ296" s="20"/>
      <c r="AR296" s="20"/>
      <c r="AS296" s="20"/>
      <c r="AT296" s="20"/>
      <c r="AU296" s="20"/>
      <c r="AV296" s="20"/>
      <c r="AW296" s="20"/>
      <c r="AX296" s="23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31"/>
      <c r="BT296" s="31"/>
      <c r="BU296" s="31"/>
      <c r="BV296" s="31"/>
      <c r="BW296" s="31"/>
      <c r="BX296" s="31"/>
      <c r="BY296" s="31"/>
      <c r="BZ296" s="31"/>
      <c r="CA296" s="20"/>
      <c r="CB296" s="20"/>
      <c r="CC296" s="31"/>
      <c r="CD296" s="31"/>
      <c r="CE296" s="31"/>
      <c r="CF296" s="31"/>
      <c r="CG296" s="31"/>
      <c r="CH296" s="31"/>
      <c r="CI296" s="31"/>
      <c r="CJ296" s="20"/>
      <c r="CK296" s="20"/>
      <c r="CL296" s="31"/>
      <c r="CM296" s="31"/>
      <c r="CN296" s="31"/>
      <c r="CO296" s="31"/>
      <c r="CP296" s="20"/>
      <c r="CQ296" s="20"/>
      <c r="CR296" s="20"/>
      <c r="CS296" s="20"/>
      <c r="CT296" s="20"/>
      <c r="CU296" s="20"/>
      <c r="CV296" s="31"/>
      <c r="CW296" s="31"/>
      <c r="CX296" s="23"/>
      <c r="CY296" s="31"/>
      <c r="CZ296" s="20"/>
      <c r="DA296" s="39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106" t="s">
        <v>282</v>
      </c>
      <c r="DS296" s="106" t="s">
        <v>282</v>
      </c>
      <c r="DT296" s="31"/>
      <c r="DU296" s="20"/>
      <c r="DV296" s="20"/>
      <c r="DW296" s="20"/>
      <c r="DX296" s="31"/>
      <c r="DY296" s="20"/>
      <c r="DZ296" s="20"/>
      <c r="EA296" s="20"/>
      <c r="FP296" s="35"/>
      <c r="FR296" s="35"/>
    </row>
    <row r="297" spans="1:178" s="1" customFormat="1" ht="12.65" customHeight="1" x14ac:dyDescent="0.25">
      <c r="A297" s="743"/>
      <c r="B297" s="735"/>
      <c r="C297" s="40" t="s">
        <v>1747</v>
      </c>
      <c r="E297" s="33"/>
      <c r="F297" s="33"/>
      <c r="G297" s="33"/>
      <c r="H297" s="33"/>
      <c r="I297" s="33"/>
      <c r="J297" s="33"/>
      <c r="K297" s="33"/>
      <c r="L297" s="33"/>
      <c r="M297" s="33"/>
      <c r="P297" s="33"/>
      <c r="Q297" s="33"/>
      <c r="R297" s="33"/>
      <c r="S297" s="33"/>
      <c r="T297" s="33"/>
      <c r="U297" s="33"/>
      <c r="V297" s="33"/>
      <c r="W297" s="33"/>
      <c r="AB297" s="33"/>
      <c r="AD297" s="33"/>
      <c r="AN297" s="10"/>
      <c r="AX297" s="10"/>
      <c r="BS297" s="33"/>
      <c r="BT297" s="33"/>
      <c r="BU297" s="33"/>
      <c r="BV297" s="33"/>
      <c r="BW297" s="33"/>
      <c r="BX297" s="33"/>
      <c r="BY297" s="33"/>
      <c r="BZ297" s="33"/>
      <c r="CC297" s="33"/>
      <c r="CD297" s="33"/>
      <c r="CE297" s="33"/>
      <c r="CF297" s="33"/>
      <c r="CG297" s="33"/>
      <c r="CH297" s="33"/>
      <c r="CI297" s="33"/>
      <c r="CL297" s="33"/>
      <c r="CM297" s="33"/>
      <c r="CN297" s="33"/>
      <c r="CO297" s="33"/>
      <c r="CV297" s="33"/>
      <c r="CW297" s="33"/>
      <c r="CX297" s="10"/>
      <c r="DA297" s="38"/>
      <c r="DR297" s="41" t="s">
        <v>1759</v>
      </c>
      <c r="DS297" s="41" t="s">
        <v>282</v>
      </c>
      <c r="DT297" s="33"/>
      <c r="DX297" s="33"/>
      <c r="FP297" s="33"/>
      <c r="FR297" s="33"/>
    </row>
    <row r="298" spans="1:178" s="1" customFormat="1" ht="12.65" customHeight="1" x14ac:dyDescent="0.25">
      <c r="A298" s="743"/>
      <c r="B298" s="735"/>
      <c r="C298" s="40" t="s">
        <v>1748</v>
      </c>
      <c r="E298" s="33"/>
      <c r="F298" s="33"/>
      <c r="G298" s="33"/>
      <c r="H298" s="33"/>
      <c r="I298" s="33"/>
      <c r="J298" s="33"/>
      <c r="K298" s="33"/>
      <c r="L298" s="33"/>
      <c r="M298" s="33"/>
      <c r="P298" s="33"/>
      <c r="Q298" s="33"/>
      <c r="R298" s="33"/>
      <c r="S298" s="33"/>
      <c r="T298" s="33"/>
      <c r="U298" s="33"/>
      <c r="V298" s="33"/>
      <c r="W298" s="33"/>
      <c r="AB298" s="33"/>
      <c r="AD298" s="33"/>
      <c r="AN298" s="10"/>
      <c r="AX298" s="10"/>
      <c r="BS298" s="33"/>
      <c r="BT298" s="33"/>
      <c r="BU298" s="33"/>
      <c r="BV298" s="33"/>
      <c r="BW298" s="33"/>
      <c r="BX298" s="33"/>
      <c r="BY298" s="33"/>
      <c r="BZ298" s="33"/>
      <c r="CC298" s="33"/>
      <c r="CD298" s="33"/>
      <c r="CE298" s="33"/>
      <c r="CF298" s="33"/>
      <c r="CG298" s="33"/>
      <c r="CH298" s="33"/>
      <c r="CI298" s="33"/>
      <c r="CL298" s="33"/>
      <c r="CM298" s="33"/>
      <c r="CN298" s="33"/>
      <c r="CO298" s="33"/>
      <c r="CV298" s="33"/>
      <c r="CW298" s="33"/>
      <c r="CX298" s="10"/>
      <c r="DA298" s="38"/>
      <c r="DR298" s="10"/>
      <c r="DS298" s="41" t="s">
        <v>282</v>
      </c>
      <c r="DT298" s="33"/>
      <c r="DX298" s="33"/>
      <c r="FP298" s="33"/>
      <c r="FR298" s="33"/>
    </row>
    <row r="299" spans="1:178" s="1" customFormat="1" ht="12.65" customHeight="1" x14ac:dyDescent="0.25">
      <c r="A299" s="743"/>
      <c r="B299" s="735"/>
      <c r="C299" s="40" t="s">
        <v>1749</v>
      </c>
      <c r="E299" s="33"/>
      <c r="F299" s="33"/>
      <c r="G299" s="33"/>
      <c r="H299" s="33"/>
      <c r="I299" s="33"/>
      <c r="J299" s="33"/>
      <c r="K299" s="33"/>
      <c r="L299" s="33"/>
      <c r="M299" s="33"/>
      <c r="P299" s="33"/>
      <c r="Q299" s="33"/>
      <c r="R299" s="33"/>
      <c r="S299" s="33"/>
      <c r="T299" s="33"/>
      <c r="U299" s="33"/>
      <c r="V299" s="33"/>
      <c r="W299" s="33"/>
      <c r="AB299" s="33"/>
      <c r="AD299" s="33"/>
      <c r="AN299" s="10"/>
      <c r="AX299" s="10"/>
      <c r="BS299" s="33"/>
      <c r="BT299" s="33"/>
      <c r="BU299" s="33"/>
      <c r="BV299" s="33"/>
      <c r="BW299" s="33"/>
      <c r="BX299" s="33"/>
      <c r="BY299" s="33"/>
      <c r="BZ299" s="33"/>
      <c r="CC299" s="33"/>
      <c r="CD299" s="33"/>
      <c r="CE299" s="33"/>
      <c r="CF299" s="33"/>
      <c r="CG299" s="33"/>
      <c r="CH299" s="33"/>
      <c r="CI299" s="33"/>
      <c r="CL299" s="33"/>
      <c r="CM299" s="33"/>
      <c r="CN299" s="33"/>
      <c r="CO299" s="33"/>
      <c r="CV299" s="33"/>
      <c r="CW299" s="33"/>
      <c r="CX299" s="10"/>
      <c r="DA299" s="38"/>
      <c r="DR299" s="41" t="s">
        <v>282</v>
      </c>
      <c r="DS299" s="41" t="s">
        <v>282</v>
      </c>
      <c r="DT299" s="33"/>
      <c r="DX299" s="33"/>
      <c r="FP299" s="33"/>
      <c r="FR299" s="33"/>
    </row>
    <row r="300" spans="1:178" s="1" customFormat="1" ht="12.65" customHeight="1" x14ac:dyDescent="0.25">
      <c r="A300" s="743"/>
      <c r="B300" s="735"/>
      <c r="C300" s="40" t="s">
        <v>1750</v>
      </c>
      <c r="E300" s="33"/>
      <c r="F300" s="33"/>
      <c r="G300" s="33"/>
      <c r="H300" s="33"/>
      <c r="I300" s="33"/>
      <c r="J300" s="33"/>
      <c r="K300" s="33"/>
      <c r="L300" s="33"/>
      <c r="M300" s="33"/>
      <c r="P300" s="33"/>
      <c r="Q300" s="33"/>
      <c r="R300" s="33"/>
      <c r="S300" s="33"/>
      <c r="T300" s="33"/>
      <c r="U300" s="33"/>
      <c r="V300" s="33"/>
      <c r="W300" s="33"/>
      <c r="AB300" s="33"/>
      <c r="AD300" s="33"/>
      <c r="AN300" s="10"/>
      <c r="AX300" s="10"/>
      <c r="BS300" s="33"/>
      <c r="BT300" s="33"/>
      <c r="BU300" s="33"/>
      <c r="BV300" s="33"/>
      <c r="BW300" s="33"/>
      <c r="BX300" s="33"/>
      <c r="BY300" s="33"/>
      <c r="BZ300" s="33"/>
      <c r="CC300" s="33"/>
      <c r="CD300" s="33"/>
      <c r="CE300" s="33"/>
      <c r="CF300" s="33"/>
      <c r="CG300" s="33"/>
      <c r="CH300" s="33"/>
      <c r="CI300" s="33"/>
      <c r="CL300" s="33"/>
      <c r="CM300" s="33"/>
      <c r="CN300" s="33"/>
      <c r="CO300" s="33"/>
      <c r="CV300" s="33"/>
      <c r="CW300" s="33"/>
      <c r="CX300" s="10"/>
      <c r="DA300" s="38"/>
      <c r="DR300" s="41" t="s">
        <v>282</v>
      </c>
      <c r="DS300" s="41" t="s">
        <v>282</v>
      </c>
      <c r="DT300" s="33"/>
      <c r="DX300" s="33"/>
      <c r="FP300" s="33"/>
      <c r="FR300" s="33"/>
    </row>
    <row r="301" spans="1:178" s="1" customFormat="1" ht="12.65" customHeight="1" x14ac:dyDescent="0.25">
      <c r="A301" s="743"/>
      <c r="B301" s="735"/>
      <c r="C301" s="40" t="s">
        <v>1751</v>
      </c>
      <c r="E301" s="33"/>
      <c r="F301" s="33"/>
      <c r="G301" s="33"/>
      <c r="H301" s="33"/>
      <c r="I301" s="33"/>
      <c r="J301" s="33"/>
      <c r="K301" s="33"/>
      <c r="L301" s="33"/>
      <c r="M301" s="33"/>
      <c r="P301" s="33"/>
      <c r="Q301" s="33"/>
      <c r="R301" s="33"/>
      <c r="S301" s="33"/>
      <c r="T301" s="33"/>
      <c r="U301" s="33"/>
      <c r="V301" s="33"/>
      <c r="W301" s="33"/>
      <c r="AB301" s="33"/>
      <c r="AD301" s="33"/>
      <c r="AN301" s="10"/>
      <c r="AX301" s="10"/>
      <c r="BS301" s="33"/>
      <c r="BT301" s="33"/>
      <c r="BU301" s="33"/>
      <c r="BV301" s="33"/>
      <c r="BW301" s="33"/>
      <c r="BX301" s="33"/>
      <c r="BY301" s="33"/>
      <c r="BZ301" s="33"/>
      <c r="CC301" s="33"/>
      <c r="CD301" s="33"/>
      <c r="CE301" s="33"/>
      <c r="CF301" s="33"/>
      <c r="CG301" s="33"/>
      <c r="CH301" s="33"/>
      <c r="CI301" s="33"/>
      <c r="CL301" s="33"/>
      <c r="CM301" s="33"/>
      <c r="CN301" s="33"/>
      <c r="CO301" s="33"/>
      <c r="CV301" s="33"/>
      <c r="CW301" s="33"/>
      <c r="CX301" s="10"/>
      <c r="DA301" s="38"/>
      <c r="DR301" s="41" t="s">
        <v>282</v>
      </c>
      <c r="DS301" s="41" t="s">
        <v>282</v>
      </c>
      <c r="DT301" s="33"/>
      <c r="DX301" s="33"/>
      <c r="FP301" s="33"/>
      <c r="FR301" s="33"/>
    </row>
    <row r="302" spans="1:178" s="1" customFormat="1" ht="12.65" customHeight="1" x14ac:dyDescent="0.25">
      <c r="A302" s="743"/>
      <c r="B302" s="735"/>
      <c r="C302" s="40" t="s">
        <v>1752</v>
      </c>
      <c r="E302" s="33"/>
      <c r="F302" s="33"/>
      <c r="G302" s="33"/>
      <c r="H302" s="33"/>
      <c r="I302" s="33"/>
      <c r="J302" s="33"/>
      <c r="K302" s="33"/>
      <c r="L302" s="33"/>
      <c r="M302" s="33"/>
      <c r="P302" s="33"/>
      <c r="Q302" s="33"/>
      <c r="R302" s="33"/>
      <c r="S302" s="33"/>
      <c r="T302" s="33"/>
      <c r="U302" s="33"/>
      <c r="V302" s="33"/>
      <c r="W302" s="33"/>
      <c r="AB302" s="33"/>
      <c r="AD302" s="33"/>
      <c r="AN302" s="10"/>
      <c r="AX302" s="10"/>
      <c r="BS302" s="33"/>
      <c r="BT302" s="33"/>
      <c r="BU302" s="33"/>
      <c r="BV302" s="33"/>
      <c r="BW302" s="33"/>
      <c r="BX302" s="33"/>
      <c r="BY302" s="33"/>
      <c r="BZ302" s="33"/>
      <c r="CC302" s="33"/>
      <c r="CD302" s="33"/>
      <c r="CE302" s="33"/>
      <c r="CF302" s="33"/>
      <c r="CG302" s="33"/>
      <c r="CH302" s="33"/>
      <c r="CI302" s="33"/>
      <c r="CL302" s="33"/>
      <c r="CM302" s="33"/>
      <c r="CN302" s="33"/>
      <c r="CO302" s="33"/>
      <c r="CV302" s="33"/>
      <c r="CW302" s="33"/>
      <c r="CX302" s="10"/>
      <c r="DA302" s="38"/>
      <c r="DR302" s="41" t="s">
        <v>282</v>
      </c>
      <c r="DS302" s="41" t="s">
        <v>282</v>
      </c>
      <c r="DT302" s="33"/>
      <c r="DX302" s="33"/>
      <c r="FP302" s="33"/>
      <c r="FR302" s="33"/>
    </row>
    <row r="303" spans="1:178" s="1" customFormat="1" ht="12.65" customHeight="1" x14ac:dyDescent="0.25">
      <c r="A303" s="743"/>
      <c r="B303" s="735"/>
      <c r="C303" s="40" t="s">
        <v>1753</v>
      </c>
      <c r="E303" s="33"/>
      <c r="F303" s="33"/>
      <c r="G303" s="33"/>
      <c r="H303" s="33"/>
      <c r="I303" s="33"/>
      <c r="J303" s="33"/>
      <c r="K303" s="33"/>
      <c r="L303" s="33"/>
      <c r="M303" s="33"/>
      <c r="P303" s="33"/>
      <c r="Q303" s="33"/>
      <c r="R303" s="33"/>
      <c r="S303" s="33"/>
      <c r="T303" s="33"/>
      <c r="U303" s="33"/>
      <c r="V303" s="33"/>
      <c r="W303" s="33"/>
      <c r="AB303" s="33"/>
      <c r="AD303" s="33"/>
      <c r="AN303" s="10"/>
      <c r="AX303" s="10"/>
      <c r="BS303" s="33"/>
      <c r="BT303" s="33"/>
      <c r="BU303" s="33"/>
      <c r="BV303" s="33"/>
      <c r="BW303" s="33"/>
      <c r="BX303" s="33"/>
      <c r="BY303" s="33"/>
      <c r="BZ303" s="33"/>
      <c r="CC303" s="33"/>
      <c r="CD303" s="33"/>
      <c r="CE303" s="33"/>
      <c r="CF303" s="33"/>
      <c r="CG303" s="33"/>
      <c r="CH303" s="33"/>
      <c r="CI303" s="33"/>
      <c r="CL303" s="33"/>
      <c r="CM303" s="33"/>
      <c r="CN303" s="33"/>
      <c r="CO303" s="33"/>
      <c r="CV303" s="33"/>
      <c r="CW303" s="33"/>
      <c r="CX303" s="10"/>
      <c r="DA303" s="38"/>
      <c r="DR303" s="41" t="s">
        <v>282</v>
      </c>
      <c r="DS303" s="41" t="s">
        <v>282</v>
      </c>
      <c r="DT303" s="33"/>
      <c r="DX303" s="33"/>
      <c r="FP303" s="33"/>
      <c r="FR303" s="33"/>
    </row>
    <row r="304" spans="1:178" s="1" customFormat="1" ht="12.65" customHeight="1" x14ac:dyDescent="0.25">
      <c r="A304" s="743"/>
      <c r="B304" s="735"/>
      <c r="C304" s="40" t="s">
        <v>1754</v>
      </c>
      <c r="E304" s="33"/>
      <c r="F304" s="33"/>
      <c r="G304" s="33"/>
      <c r="H304" s="33"/>
      <c r="I304" s="33"/>
      <c r="J304" s="33"/>
      <c r="K304" s="33"/>
      <c r="L304" s="33"/>
      <c r="M304" s="33"/>
      <c r="P304" s="33"/>
      <c r="Q304" s="33"/>
      <c r="R304" s="33"/>
      <c r="S304" s="33"/>
      <c r="T304" s="33"/>
      <c r="U304" s="33"/>
      <c r="V304" s="33"/>
      <c r="W304" s="33"/>
      <c r="AB304" s="33"/>
      <c r="AD304" s="33"/>
      <c r="AN304" s="10"/>
      <c r="AX304" s="10"/>
      <c r="BS304" s="33"/>
      <c r="BT304" s="33"/>
      <c r="BU304" s="33"/>
      <c r="BV304" s="33"/>
      <c r="BW304" s="33"/>
      <c r="BX304" s="33"/>
      <c r="BY304" s="33"/>
      <c r="BZ304" s="33"/>
      <c r="CC304" s="33"/>
      <c r="CD304" s="33"/>
      <c r="CE304" s="33"/>
      <c r="CF304" s="33"/>
      <c r="CG304" s="33"/>
      <c r="CH304" s="33"/>
      <c r="CI304" s="33"/>
      <c r="CL304" s="33"/>
      <c r="CM304" s="33"/>
      <c r="CN304" s="33"/>
      <c r="CO304" s="33"/>
      <c r="CV304" s="33"/>
      <c r="CW304" s="33"/>
      <c r="CX304" s="10"/>
      <c r="DA304" s="38"/>
      <c r="DR304" s="10"/>
      <c r="DS304" s="41" t="s">
        <v>282</v>
      </c>
      <c r="DT304" s="33"/>
      <c r="DX304" s="33"/>
      <c r="FP304" s="33"/>
      <c r="FR304" s="33"/>
    </row>
    <row r="305" spans="1:174" s="1" customFormat="1" ht="12.65" customHeight="1" x14ac:dyDescent="0.25">
      <c r="A305" s="743"/>
      <c r="B305" s="735"/>
      <c r="C305" s="40" t="s">
        <v>1755</v>
      </c>
      <c r="E305" s="33"/>
      <c r="F305" s="33"/>
      <c r="G305" s="33"/>
      <c r="H305" s="33"/>
      <c r="I305" s="33"/>
      <c r="J305" s="33"/>
      <c r="K305" s="33"/>
      <c r="L305" s="33"/>
      <c r="M305" s="33"/>
      <c r="P305" s="33"/>
      <c r="Q305" s="33"/>
      <c r="R305" s="33"/>
      <c r="S305" s="33"/>
      <c r="T305" s="33"/>
      <c r="U305" s="33"/>
      <c r="V305" s="33"/>
      <c r="W305" s="33"/>
      <c r="AB305" s="33"/>
      <c r="AD305" s="33"/>
      <c r="AN305" s="10"/>
      <c r="AX305" s="10"/>
      <c r="BS305" s="33"/>
      <c r="BT305" s="33"/>
      <c r="BU305" s="33"/>
      <c r="BV305" s="33"/>
      <c r="BW305" s="33"/>
      <c r="BX305" s="33"/>
      <c r="BY305" s="33"/>
      <c r="BZ305" s="33"/>
      <c r="CC305" s="33"/>
      <c r="CD305" s="33"/>
      <c r="CE305" s="33"/>
      <c r="CF305" s="33"/>
      <c r="CG305" s="33"/>
      <c r="CH305" s="33"/>
      <c r="CI305" s="33"/>
      <c r="CL305" s="33"/>
      <c r="CM305" s="33"/>
      <c r="CN305" s="33"/>
      <c r="CO305" s="33"/>
      <c r="CV305" s="33"/>
      <c r="CW305" s="33"/>
      <c r="CX305" s="10"/>
      <c r="DA305" s="38"/>
      <c r="DR305" s="41" t="s">
        <v>282</v>
      </c>
      <c r="DS305" s="41" t="s">
        <v>282</v>
      </c>
      <c r="DT305" s="33"/>
      <c r="DX305" s="33"/>
      <c r="FP305" s="33"/>
      <c r="FR305" s="33"/>
    </row>
    <row r="306" spans="1:174" s="1" customFormat="1" ht="12.65" customHeight="1" x14ac:dyDescent="0.25">
      <c r="A306" s="743"/>
      <c r="B306" s="735"/>
      <c r="C306" s="40" t="s">
        <v>1756</v>
      </c>
      <c r="E306" s="33"/>
      <c r="F306" s="33"/>
      <c r="G306" s="33"/>
      <c r="H306" s="33"/>
      <c r="I306" s="33"/>
      <c r="J306" s="33"/>
      <c r="K306" s="33"/>
      <c r="L306" s="33"/>
      <c r="M306" s="33"/>
      <c r="P306" s="33"/>
      <c r="Q306" s="33"/>
      <c r="R306" s="33"/>
      <c r="S306" s="33"/>
      <c r="T306" s="33"/>
      <c r="U306" s="33"/>
      <c r="V306" s="33"/>
      <c r="W306" s="33"/>
      <c r="AB306" s="33"/>
      <c r="AD306" s="33"/>
      <c r="AN306" s="10"/>
      <c r="AX306" s="10"/>
      <c r="BS306" s="33"/>
      <c r="BT306" s="33"/>
      <c r="BU306" s="33"/>
      <c r="BV306" s="33"/>
      <c r="BW306" s="33"/>
      <c r="BX306" s="33"/>
      <c r="BY306" s="33"/>
      <c r="BZ306" s="33"/>
      <c r="CC306" s="33"/>
      <c r="CD306" s="33"/>
      <c r="CE306" s="33"/>
      <c r="CF306" s="33"/>
      <c r="CG306" s="33"/>
      <c r="CH306" s="33"/>
      <c r="CI306" s="33"/>
      <c r="CL306" s="33"/>
      <c r="CM306" s="33"/>
      <c r="CN306" s="33"/>
      <c r="CO306" s="33"/>
      <c r="CV306" s="33"/>
      <c r="CW306" s="33"/>
      <c r="CX306" s="10"/>
      <c r="DA306" s="38"/>
      <c r="DR306" s="41" t="s">
        <v>282</v>
      </c>
      <c r="DS306" s="41" t="s">
        <v>282</v>
      </c>
      <c r="DT306" s="33"/>
      <c r="DX306" s="33"/>
      <c r="FP306" s="33"/>
      <c r="FR306" s="33"/>
    </row>
    <row r="307" spans="1:174" s="21" customFormat="1" ht="13.25" customHeight="1" thickBot="1" x14ac:dyDescent="0.3">
      <c r="A307" s="743"/>
      <c r="B307" s="736"/>
      <c r="C307" s="389" t="s">
        <v>1757</v>
      </c>
      <c r="E307" s="34"/>
      <c r="F307" s="34"/>
      <c r="G307" s="34"/>
      <c r="H307" s="34"/>
      <c r="I307" s="34"/>
      <c r="J307" s="34"/>
      <c r="K307" s="34"/>
      <c r="L307" s="34"/>
      <c r="M307" s="34"/>
      <c r="P307" s="34"/>
      <c r="Q307" s="34"/>
      <c r="R307" s="34"/>
      <c r="S307" s="34"/>
      <c r="T307" s="34"/>
      <c r="U307" s="34"/>
      <c r="V307" s="34"/>
      <c r="W307" s="34"/>
      <c r="AB307" s="34"/>
      <c r="AD307" s="34"/>
      <c r="AN307" s="24"/>
      <c r="AX307" s="24"/>
      <c r="BS307" s="34"/>
      <c r="BT307" s="34"/>
      <c r="BU307" s="34"/>
      <c r="BV307" s="34"/>
      <c r="BW307" s="34"/>
      <c r="BX307" s="34"/>
      <c r="BY307" s="34"/>
      <c r="BZ307" s="34"/>
      <c r="CC307" s="34"/>
      <c r="CD307" s="34"/>
      <c r="CE307" s="34"/>
      <c r="CF307" s="34"/>
      <c r="CG307" s="34"/>
      <c r="CH307" s="34"/>
      <c r="CI307" s="34"/>
      <c r="CL307" s="34"/>
      <c r="CM307" s="34"/>
      <c r="CN307" s="34"/>
      <c r="CO307" s="34"/>
      <c r="CV307" s="34"/>
      <c r="CW307" s="34"/>
      <c r="CX307" s="24"/>
      <c r="DA307" s="48"/>
      <c r="DR307" s="76" t="s">
        <v>282</v>
      </c>
      <c r="DS307" s="76" t="s">
        <v>282</v>
      </c>
      <c r="DT307" s="34"/>
      <c r="DX307" s="34"/>
      <c r="FP307" s="34"/>
      <c r="FR307" s="34"/>
    </row>
    <row r="308" spans="1:174" ht="12.65" customHeight="1" x14ac:dyDescent="0.25">
      <c r="A308" s="743"/>
      <c r="B308" s="734" t="s">
        <v>1772</v>
      </c>
      <c r="C308" s="503" t="s">
        <v>1155</v>
      </c>
      <c r="D308" s="172" t="s">
        <v>1155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132"/>
      <c r="O308" s="132"/>
      <c r="P308" s="35"/>
      <c r="Q308" s="35"/>
      <c r="R308" s="35"/>
      <c r="S308" s="35"/>
      <c r="T308" s="35"/>
      <c r="U308" s="35"/>
      <c r="V308" s="35"/>
      <c r="W308" s="35"/>
      <c r="X308" s="132"/>
      <c r="Y308" s="132"/>
      <c r="Z308" s="132"/>
      <c r="AA308" s="132"/>
      <c r="AB308" s="35"/>
      <c r="AC308" s="132"/>
      <c r="AD308" s="35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28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28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2"/>
      <c r="BR308" s="132"/>
      <c r="BS308" s="35"/>
      <c r="BT308" s="35"/>
      <c r="BU308" s="35"/>
      <c r="BV308" s="35"/>
      <c r="BW308" s="35"/>
      <c r="BX308" s="35"/>
      <c r="BY308" s="35"/>
      <c r="BZ308" s="35"/>
      <c r="CA308" s="132"/>
      <c r="CB308" s="132"/>
      <c r="CC308" s="35"/>
      <c r="CD308" s="35"/>
      <c r="CE308" s="35"/>
      <c r="CF308" s="35"/>
      <c r="CG308" s="35"/>
      <c r="CH308" s="35"/>
      <c r="CI308" s="35"/>
      <c r="CJ308" s="132"/>
      <c r="CK308" s="132"/>
      <c r="CL308" s="35"/>
      <c r="CM308" s="35"/>
      <c r="CN308" s="35"/>
      <c r="CO308" s="35"/>
      <c r="CP308" s="132"/>
      <c r="CQ308" s="132"/>
      <c r="CR308" s="132"/>
      <c r="CS308" s="132"/>
      <c r="CT308" s="132"/>
      <c r="CU308" s="132"/>
      <c r="CV308" s="35"/>
      <c r="CW308" s="35"/>
      <c r="CX308" s="128"/>
      <c r="CY308" s="132"/>
      <c r="CZ308" s="132"/>
      <c r="DA308" s="110"/>
      <c r="DB308" s="132"/>
      <c r="DC308" s="132"/>
      <c r="DD308" s="132"/>
      <c r="DE308" s="132"/>
      <c r="DF308" s="132"/>
      <c r="DG308" s="35" t="s">
        <v>320</v>
      </c>
      <c r="DH308" s="35" t="s">
        <v>320</v>
      </c>
      <c r="DI308" s="132"/>
      <c r="DJ308" s="132"/>
      <c r="DK308" s="132"/>
      <c r="DL308" s="132"/>
      <c r="DM308" s="132"/>
      <c r="DN308" s="132"/>
      <c r="DO308" s="132"/>
      <c r="DP308" s="132"/>
      <c r="DQ308" s="132"/>
      <c r="DR308" s="132"/>
      <c r="DS308" s="132"/>
      <c r="DT308" s="35"/>
      <c r="DU308" s="132"/>
      <c r="DV308" s="132"/>
      <c r="DW308" s="132"/>
      <c r="DX308" s="35"/>
      <c r="DY308" s="132"/>
      <c r="DZ308" s="132"/>
      <c r="EA308" s="132"/>
      <c r="EB308" s="132"/>
      <c r="EC308" s="132"/>
      <c r="ED308" s="132"/>
      <c r="EE308" s="132"/>
      <c r="EF308" s="132"/>
      <c r="EG308" s="132"/>
      <c r="EH308" s="132"/>
      <c r="EI308" s="132"/>
      <c r="EJ308" s="132"/>
      <c r="EK308" s="132"/>
      <c r="EL308" s="132"/>
      <c r="EM308" s="132"/>
      <c r="EN308" s="132"/>
      <c r="EO308" s="132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</row>
    <row r="309" spans="1:174" ht="12.65" customHeight="1" x14ac:dyDescent="0.25">
      <c r="A309" s="743"/>
      <c r="B309" s="735"/>
      <c r="C309" s="501" t="s">
        <v>1162</v>
      </c>
      <c r="D309" s="46" t="s">
        <v>1162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1"/>
      <c r="O309" s="1"/>
      <c r="P309" s="33"/>
      <c r="Q309" s="33"/>
      <c r="R309" s="33"/>
      <c r="S309" s="33"/>
      <c r="T309" s="33"/>
      <c r="U309" s="33"/>
      <c r="V309" s="33"/>
      <c r="W309" s="33"/>
      <c r="X309" s="1"/>
      <c r="Y309" s="1"/>
      <c r="Z309" s="1"/>
      <c r="AA309" s="1"/>
      <c r="AB309" s="33"/>
      <c r="AC309" s="1"/>
      <c r="AD309" s="33"/>
      <c r="AE309" s="1"/>
      <c r="AF309" s="1"/>
      <c r="AG309" s="1"/>
      <c r="AH309" s="1"/>
      <c r="AI309" s="1"/>
      <c r="AJ309" s="1"/>
      <c r="AK309" s="1"/>
      <c r="AL309" s="1"/>
      <c r="AM309" s="1"/>
      <c r="AN309" s="10"/>
      <c r="AO309" s="1"/>
      <c r="AP309" s="1"/>
      <c r="AQ309" s="1"/>
      <c r="AR309" s="1"/>
      <c r="AS309" s="1"/>
      <c r="AT309" s="1"/>
      <c r="AU309" s="1"/>
      <c r="AV309" s="1"/>
      <c r="AW309" s="1"/>
      <c r="AX309" s="10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33"/>
      <c r="BT309" s="33"/>
      <c r="BU309" s="33"/>
      <c r="BV309" s="33"/>
      <c r="BW309" s="33"/>
      <c r="BX309" s="33"/>
      <c r="BZ309" s="33"/>
      <c r="CA309" s="1"/>
      <c r="CB309" s="1"/>
      <c r="CC309" s="33"/>
      <c r="CD309" s="33"/>
      <c r="CE309" s="33"/>
      <c r="CF309" s="33"/>
      <c r="CG309" s="33"/>
      <c r="CH309" s="33"/>
      <c r="CI309" s="33"/>
      <c r="CJ309" s="1"/>
      <c r="CK309" s="1"/>
      <c r="CL309" s="33"/>
      <c r="CM309" s="33"/>
      <c r="CN309" s="33"/>
      <c r="CO309" s="33"/>
      <c r="CP309" s="1"/>
      <c r="CQ309" s="1"/>
      <c r="CR309" s="1"/>
      <c r="CS309" s="1"/>
      <c r="CT309" s="1"/>
      <c r="CU309" s="1"/>
      <c r="CV309" s="33"/>
      <c r="CW309" s="33"/>
      <c r="CX309" s="10"/>
      <c r="CY309" s="1"/>
      <c r="CZ309" s="1"/>
      <c r="DA309" s="38"/>
      <c r="DB309" s="1"/>
      <c r="DC309" s="1"/>
      <c r="DD309" s="1"/>
      <c r="DE309" s="1"/>
      <c r="DF309" s="1"/>
      <c r="DG309" s="33" t="s">
        <v>320</v>
      </c>
      <c r="DH309" s="33" t="s">
        <v>320</v>
      </c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33"/>
      <c r="DU309" s="1"/>
      <c r="DV309" s="1"/>
      <c r="DW309" s="1"/>
      <c r="DX309" s="33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</row>
    <row r="310" spans="1:174" ht="12.65" customHeight="1" x14ac:dyDescent="0.25">
      <c r="A310" s="743"/>
      <c r="B310" s="735"/>
      <c r="C310" s="501" t="s">
        <v>1518</v>
      </c>
      <c r="D310" s="46" t="s">
        <v>1518</v>
      </c>
      <c r="E310" s="33"/>
      <c r="F310" s="33"/>
      <c r="G310" s="33"/>
      <c r="H310" s="33"/>
      <c r="I310" s="33"/>
      <c r="J310" s="33"/>
      <c r="K310" s="33"/>
      <c r="L310" s="33"/>
      <c r="M310" s="33"/>
      <c r="N310" s="1"/>
      <c r="O310" s="1"/>
      <c r="P310" s="33"/>
      <c r="Q310" s="33"/>
      <c r="R310" s="33"/>
      <c r="S310" s="33"/>
      <c r="T310" s="33"/>
      <c r="U310" s="33"/>
      <c r="V310" s="33"/>
      <c r="W310" s="33"/>
      <c r="X310" s="1"/>
      <c r="Y310" s="1"/>
      <c r="Z310" s="1"/>
      <c r="AA310" s="1"/>
      <c r="AB310" s="33"/>
      <c r="AC310" s="1"/>
      <c r="AD310" s="33"/>
      <c r="AE310" s="1"/>
      <c r="AF310" s="1"/>
      <c r="AG310" s="1"/>
      <c r="AH310" s="1"/>
      <c r="AI310" s="1"/>
      <c r="AJ310" s="1"/>
      <c r="AK310" s="1"/>
      <c r="AL310" s="1"/>
      <c r="AM310" s="1"/>
      <c r="AN310" s="10"/>
      <c r="AO310" s="1"/>
      <c r="AP310" s="1"/>
      <c r="AQ310" s="1"/>
      <c r="AR310" s="1"/>
      <c r="AS310" s="1"/>
      <c r="AT310" s="1"/>
      <c r="AU310" s="1"/>
      <c r="AV310" s="1"/>
      <c r="AW310" s="1"/>
      <c r="AX310" s="10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33"/>
      <c r="BT310" s="33"/>
      <c r="BU310" s="33"/>
      <c r="BV310" s="33"/>
      <c r="BW310" s="33"/>
      <c r="BX310" s="33"/>
      <c r="BZ310" s="33"/>
      <c r="CA310" s="1"/>
      <c r="CB310" s="1"/>
      <c r="CC310" s="33"/>
      <c r="CD310" s="33"/>
      <c r="CE310" s="33"/>
      <c r="CF310" s="33"/>
      <c r="CG310" s="33"/>
      <c r="CH310" s="33"/>
      <c r="CI310" s="33"/>
      <c r="CJ310" s="1"/>
      <c r="CK310" s="1"/>
      <c r="CL310" s="33"/>
      <c r="CM310" s="33"/>
      <c r="CN310" s="33"/>
      <c r="CO310" s="33"/>
      <c r="CP310" s="1"/>
      <c r="CQ310" s="1"/>
      <c r="CR310" s="1"/>
      <c r="CS310" s="1"/>
      <c r="CT310" s="1"/>
      <c r="CU310" s="1"/>
      <c r="CV310" s="33"/>
      <c r="CW310" s="33"/>
      <c r="CX310" s="10"/>
      <c r="CY310" s="1"/>
      <c r="CZ310" s="1"/>
      <c r="DA310" s="38"/>
      <c r="DB310" s="1"/>
      <c r="DC310" s="1"/>
      <c r="DD310" s="1"/>
      <c r="DE310" s="1"/>
      <c r="DF310" s="1"/>
      <c r="DG310" s="33" t="s">
        <v>320</v>
      </c>
      <c r="DH310" s="33" t="s">
        <v>320</v>
      </c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33"/>
      <c r="DU310" s="1"/>
      <c r="DV310" s="1"/>
      <c r="DW310" s="1"/>
      <c r="DX310" s="33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</row>
    <row r="311" spans="1:174" ht="12.65" customHeight="1" x14ac:dyDescent="0.25">
      <c r="A311" s="743"/>
      <c r="B311" s="735"/>
      <c r="C311" s="501" t="s">
        <v>1161</v>
      </c>
      <c r="D311" s="46" t="s">
        <v>1161</v>
      </c>
      <c r="E311" s="33"/>
      <c r="F311" s="33"/>
      <c r="G311" s="33"/>
      <c r="H311" s="33"/>
      <c r="I311" s="33"/>
      <c r="J311" s="33"/>
      <c r="K311" s="33"/>
      <c r="L311" s="33"/>
      <c r="M311" s="33"/>
      <c r="N311" s="1"/>
      <c r="O311" s="1"/>
      <c r="P311" s="33"/>
      <c r="Q311" s="33"/>
      <c r="R311" s="33"/>
      <c r="S311" s="33"/>
      <c r="T311" s="33"/>
      <c r="U311" s="33"/>
      <c r="V311" s="33"/>
      <c r="W311" s="33"/>
      <c r="X311" s="1"/>
      <c r="Y311" s="1"/>
      <c r="Z311" s="1"/>
      <c r="AA311" s="1"/>
      <c r="AB311" s="33"/>
      <c r="AC311" s="1"/>
      <c r="AD311" s="33"/>
      <c r="AE311" s="1"/>
      <c r="AF311" s="1"/>
      <c r="AG311" s="1"/>
      <c r="AH311" s="1"/>
      <c r="AI311" s="1"/>
      <c r="AJ311" s="1"/>
      <c r="AK311" s="1"/>
      <c r="AL311" s="1"/>
      <c r="AM311" s="1"/>
      <c r="AN311" s="10"/>
      <c r="AO311" s="1"/>
      <c r="AP311" s="1"/>
      <c r="AQ311" s="1"/>
      <c r="AR311" s="1"/>
      <c r="AS311" s="1"/>
      <c r="AT311" s="1"/>
      <c r="AU311" s="1"/>
      <c r="AV311" s="1"/>
      <c r="AW311" s="1"/>
      <c r="AX311" s="10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33"/>
      <c r="BT311" s="33"/>
      <c r="BU311" s="33"/>
      <c r="BV311" s="33"/>
      <c r="BW311" s="33"/>
      <c r="BX311" s="33"/>
      <c r="BZ311" s="33"/>
      <c r="CA311" s="1"/>
      <c r="CB311" s="1"/>
      <c r="CC311" s="33"/>
      <c r="CD311" s="33"/>
      <c r="CE311" s="33"/>
      <c r="CF311" s="33"/>
      <c r="CG311" s="33"/>
      <c r="CH311" s="33"/>
      <c r="CI311" s="33"/>
      <c r="CJ311" s="1"/>
      <c r="CK311" s="1"/>
      <c r="CL311" s="33"/>
      <c r="CM311" s="33"/>
      <c r="CN311" s="33"/>
      <c r="CO311" s="33"/>
      <c r="CP311" s="1"/>
      <c r="CQ311" s="1"/>
      <c r="CR311" s="1"/>
      <c r="CS311" s="1"/>
      <c r="CT311" s="1"/>
      <c r="CU311" s="1"/>
      <c r="CV311" s="33"/>
      <c r="CW311" s="33"/>
      <c r="CX311" s="10"/>
      <c r="CY311" s="1"/>
      <c r="CZ311" s="1"/>
      <c r="DA311" s="38"/>
      <c r="DB311" s="1"/>
      <c r="DC311" s="1"/>
      <c r="DD311" s="1"/>
      <c r="DE311" s="1"/>
      <c r="DF311" s="1"/>
      <c r="DG311" s="33" t="s">
        <v>320</v>
      </c>
      <c r="DH311" s="33" t="s">
        <v>320</v>
      </c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33"/>
      <c r="DU311" s="1"/>
      <c r="DV311" s="1"/>
      <c r="DW311" s="1"/>
      <c r="DX311" s="33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</row>
    <row r="312" spans="1:174" ht="12.65" customHeight="1" x14ac:dyDescent="0.25">
      <c r="A312" s="743"/>
      <c r="B312" s="735"/>
      <c r="C312" s="501" t="s">
        <v>1152</v>
      </c>
      <c r="D312" s="46" t="s">
        <v>1152</v>
      </c>
      <c r="E312" s="33"/>
      <c r="F312" s="33"/>
      <c r="G312" s="33"/>
      <c r="H312" s="33"/>
      <c r="I312" s="33"/>
      <c r="J312" s="33"/>
      <c r="K312" s="33"/>
      <c r="L312" s="33"/>
      <c r="M312" s="33"/>
      <c r="N312" s="1"/>
      <c r="O312" s="1"/>
      <c r="P312" s="33"/>
      <c r="Q312" s="33"/>
      <c r="R312" s="33"/>
      <c r="S312" s="33"/>
      <c r="T312" s="33"/>
      <c r="U312" s="33"/>
      <c r="V312" s="33"/>
      <c r="W312" s="33"/>
      <c r="X312" s="1"/>
      <c r="Y312" s="1"/>
      <c r="Z312" s="1"/>
      <c r="AA312" s="1"/>
      <c r="AB312" s="33"/>
      <c r="AC312" s="1"/>
      <c r="AD312" s="33"/>
      <c r="AE312" s="1"/>
      <c r="AF312" s="1"/>
      <c r="AG312" s="1"/>
      <c r="AH312" s="1"/>
      <c r="AI312" s="1"/>
      <c r="AJ312" s="1"/>
      <c r="AK312" s="1"/>
      <c r="AL312" s="1"/>
      <c r="AM312" s="1"/>
      <c r="AN312" s="10"/>
      <c r="AO312" s="1"/>
      <c r="AP312" s="1"/>
      <c r="AQ312" s="1"/>
      <c r="AR312" s="1"/>
      <c r="AS312" s="1"/>
      <c r="AT312" s="1"/>
      <c r="AU312" s="1"/>
      <c r="AV312" s="1"/>
      <c r="AW312" s="1"/>
      <c r="AX312" s="10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33"/>
      <c r="BT312" s="33"/>
      <c r="BU312" s="33"/>
      <c r="BV312" s="33"/>
      <c r="BW312" s="33"/>
      <c r="BX312" s="33"/>
      <c r="BZ312" s="33"/>
      <c r="CA312" s="1"/>
      <c r="CB312" s="1"/>
      <c r="CC312" s="33"/>
      <c r="CD312" s="33"/>
      <c r="CE312" s="33"/>
      <c r="CF312" s="33"/>
      <c r="CG312" s="33"/>
      <c r="CH312" s="33"/>
      <c r="CI312" s="33"/>
      <c r="CJ312" s="1"/>
      <c r="CK312" s="1"/>
      <c r="CL312" s="33"/>
      <c r="CM312" s="33"/>
      <c r="CN312" s="33"/>
      <c r="CO312" s="33"/>
      <c r="CP312" s="1"/>
      <c r="CQ312" s="1"/>
      <c r="CR312" s="1"/>
      <c r="CS312" s="1"/>
      <c r="CT312" s="1"/>
      <c r="CU312" s="1"/>
      <c r="CV312" s="33"/>
      <c r="CW312" s="33"/>
      <c r="CX312" s="10"/>
      <c r="CY312" s="1"/>
      <c r="CZ312" s="1"/>
      <c r="DA312" s="38"/>
      <c r="DB312" s="1"/>
      <c r="DC312" s="1"/>
      <c r="DD312" s="1"/>
      <c r="DE312" s="1"/>
      <c r="DF312" s="1"/>
      <c r="DG312" s="33" t="s">
        <v>320</v>
      </c>
      <c r="DH312" s="33" t="s">
        <v>320</v>
      </c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33"/>
      <c r="DU312" s="1"/>
      <c r="DV312" s="1"/>
      <c r="DW312" s="1"/>
      <c r="DX312" s="33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</row>
    <row r="313" spans="1:174" ht="12.65" customHeight="1" x14ac:dyDescent="0.25">
      <c r="A313" s="743"/>
      <c r="B313" s="735"/>
      <c r="C313" s="501" t="s">
        <v>1153</v>
      </c>
      <c r="D313" s="46" t="s">
        <v>1153</v>
      </c>
      <c r="E313" s="33"/>
      <c r="F313" s="33"/>
      <c r="G313" s="33"/>
      <c r="H313" s="33"/>
      <c r="I313" s="33"/>
      <c r="J313" s="33"/>
      <c r="K313" s="33"/>
      <c r="L313" s="33"/>
      <c r="M313" s="33"/>
      <c r="N313" s="1"/>
      <c r="O313" s="1"/>
      <c r="P313" s="33"/>
      <c r="Q313" s="33"/>
      <c r="R313" s="33"/>
      <c r="S313" s="33"/>
      <c r="T313" s="33"/>
      <c r="U313" s="33"/>
      <c r="V313" s="33"/>
      <c r="W313" s="33"/>
      <c r="X313" s="1"/>
      <c r="Y313" s="1"/>
      <c r="Z313" s="1"/>
      <c r="AA313" s="1"/>
      <c r="AB313" s="33"/>
      <c r="AC313" s="1"/>
      <c r="AD313" s="33"/>
      <c r="AE313" s="1"/>
      <c r="AF313" s="1"/>
      <c r="AG313" s="1"/>
      <c r="AH313" s="1"/>
      <c r="AI313" s="1"/>
      <c r="AJ313" s="1"/>
      <c r="AK313" s="1"/>
      <c r="AL313" s="1"/>
      <c r="AM313" s="1"/>
      <c r="AN313" s="10"/>
      <c r="AO313" s="1"/>
      <c r="AP313" s="1"/>
      <c r="AQ313" s="1"/>
      <c r="AR313" s="1"/>
      <c r="AS313" s="1"/>
      <c r="AT313" s="1"/>
      <c r="AU313" s="1"/>
      <c r="AV313" s="1"/>
      <c r="AW313" s="1"/>
      <c r="AX313" s="10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33"/>
      <c r="BT313" s="33"/>
      <c r="BU313" s="33"/>
      <c r="BV313" s="33"/>
      <c r="BW313" s="33"/>
      <c r="BX313" s="33"/>
      <c r="BZ313" s="33"/>
      <c r="CA313" s="1"/>
      <c r="CB313" s="1"/>
      <c r="CC313" s="33"/>
      <c r="CD313" s="33"/>
      <c r="CE313" s="33"/>
      <c r="CF313" s="33"/>
      <c r="CG313" s="33"/>
      <c r="CH313" s="33"/>
      <c r="CI313" s="33"/>
      <c r="CJ313" s="1"/>
      <c r="CK313" s="1"/>
      <c r="CL313" s="33"/>
      <c r="CM313" s="33"/>
      <c r="CN313" s="33"/>
      <c r="CO313" s="33"/>
      <c r="CP313" s="1"/>
      <c r="CQ313" s="1"/>
      <c r="CR313" s="1"/>
      <c r="CS313" s="1"/>
      <c r="CT313" s="1"/>
      <c r="CU313" s="1"/>
      <c r="CV313" s="33"/>
      <c r="CW313" s="33"/>
      <c r="CX313" s="10"/>
      <c r="CY313" s="1"/>
      <c r="CZ313" s="1"/>
      <c r="DA313" s="38"/>
      <c r="DB313" s="1"/>
      <c r="DC313" s="1"/>
      <c r="DD313" s="1"/>
      <c r="DE313" s="1"/>
      <c r="DF313" s="1"/>
      <c r="DG313" s="33" t="s">
        <v>320</v>
      </c>
      <c r="DH313" s="33" t="s">
        <v>320</v>
      </c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33"/>
      <c r="DU313" s="1"/>
      <c r="DV313" s="1"/>
      <c r="DW313" s="1"/>
      <c r="DX313" s="33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</row>
    <row r="314" spans="1:174" ht="12.65" customHeight="1" x14ac:dyDescent="0.25">
      <c r="A314" s="743"/>
      <c r="B314" s="735"/>
      <c r="C314" s="501" t="s">
        <v>1154</v>
      </c>
      <c r="D314" s="46" t="s">
        <v>1154</v>
      </c>
      <c r="E314" s="33"/>
      <c r="F314" s="33"/>
      <c r="G314" s="33"/>
      <c r="H314" s="33"/>
      <c r="I314" s="33"/>
      <c r="J314" s="33"/>
      <c r="K314" s="33"/>
      <c r="L314" s="33"/>
      <c r="M314" s="33"/>
      <c r="N314" s="1"/>
      <c r="O314" s="1"/>
      <c r="P314" s="33"/>
      <c r="Q314" s="33"/>
      <c r="R314" s="33"/>
      <c r="S314" s="33"/>
      <c r="T314" s="33"/>
      <c r="U314" s="33"/>
      <c r="V314" s="33"/>
      <c r="W314" s="33"/>
      <c r="X314" s="1"/>
      <c r="Y314" s="1"/>
      <c r="Z314" s="1"/>
      <c r="AA314" s="1"/>
      <c r="AB314" s="33"/>
      <c r="AC314" s="1"/>
      <c r="AD314" s="33"/>
      <c r="AE314" s="1"/>
      <c r="AF314" s="1"/>
      <c r="AG314" s="1"/>
      <c r="AH314" s="1"/>
      <c r="AI314" s="1"/>
      <c r="AJ314" s="1"/>
      <c r="AK314" s="1"/>
      <c r="AL314" s="1"/>
      <c r="AM314" s="1"/>
      <c r="AN314" s="10"/>
      <c r="AO314" s="1"/>
      <c r="AP314" s="1"/>
      <c r="AQ314" s="1"/>
      <c r="AR314" s="1"/>
      <c r="AS314" s="1"/>
      <c r="AT314" s="1"/>
      <c r="AU314" s="1"/>
      <c r="AV314" s="1"/>
      <c r="AW314" s="1"/>
      <c r="AX314" s="10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33"/>
      <c r="BT314" s="33"/>
      <c r="BU314" s="33"/>
      <c r="BV314" s="33"/>
      <c r="BW314" s="33"/>
      <c r="BX314" s="33"/>
      <c r="BZ314" s="33"/>
      <c r="CA314" s="1"/>
      <c r="CB314" s="1"/>
      <c r="CC314" s="33"/>
      <c r="CD314" s="33"/>
      <c r="CE314" s="33"/>
      <c r="CF314" s="33"/>
      <c r="CG314" s="33"/>
      <c r="CH314" s="33"/>
      <c r="CI314" s="33"/>
      <c r="CJ314" s="1"/>
      <c r="CK314" s="1"/>
      <c r="CL314" s="33"/>
      <c r="CM314" s="33"/>
      <c r="CN314" s="33"/>
      <c r="CO314" s="33"/>
      <c r="CP314" s="1"/>
      <c r="CQ314" s="1"/>
      <c r="CR314" s="1"/>
      <c r="CS314" s="1"/>
      <c r="CT314" s="1"/>
      <c r="CU314" s="1"/>
      <c r="CV314" s="33"/>
      <c r="CW314" s="33"/>
      <c r="CX314" s="10"/>
      <c r="CY314" s="1"/>
      <c r="CZ314" s="1"/>
      <c r="DA314" s="38"/>
      <c r="DB314" s="1"/>
      <c r="DC314" s="1"/>
      <c r="DD314" s="1"/>
      <c r="DE314" s="1"/>
      <c r="DF314" s="1"/>
      <c r="DG314" s="33" t="s">
        <v>320</v>
      </c>
      <c r="DH314" s="33" t="s">
        <v>320</v>
      </c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33"/>
      <c r="DU314" s="1"/>
      <c r="DV314" s="1"/>
      <c r="DW314" s="1"/>
      <c r="DX314" s="33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</row>
    <row r="315" spans="1:174" ht="12.65" customHeight="1" x14ac:dyDescent="0.25">
      <c r="A315" s="743"/>
      <c r="B315" s="735"/>
      <c r="C315" s="501" t="s">
        <v>1160</v>
      </c>
      <c r="D315" s="46" t="s">
        <v>1160</v>
      </c>
      <c r="E315" s="33"/>
      <c r="F315" s="33"/>
      <c r="G315" s="33"/>
      <c r="H315" s="33"/>
      <c r="I315" s="33"/>
      <c r="J315" s="33"/>
      <c r="K315" s="33"/>
      <c r="L315" s="33"/>
      <c r="M315" s="33"/>
      <c r="N315" s="1"/>
      <c r="O315" s="1"/>
      <c r="P315" s="33"/>
      <c r="Q315" s="33"/>
      <c r="R315" s="33"/>
      <c r="S315" s="33"/>
      <c r="T315" s="33"/>
      <c r="U315" s="33"/>
      <c r="V315" s="33"/>
      <c r="W315" s="33"/>
      <c r="X315" s="1"/>
      <c r="Y315" s="1"/>
      <c r="Z315" s="1"/>
      <c r="AA315" s="1"/>
      <c r="AB315" s="33"/>
      <c r="AC315" s="1"/>
      <c r="AD315" s="33"/>
      <c r="AE315" s="1"/>
      <c r="AF315" s="1"/>
      <c r="AG315" s="1"/>
      <c r="AH315" s="1"/>
      <c r="AI315" s="1"/>
      <c r="AJ315" s="1"/>
      <c r="AK315" s="1"/>
      <c r="AL315" s="1"/>
      <c r="AM315" s="1"/>
      <c r="AN315" s="10"/>
      <c r="AO315" s="1"/>
      <c r="AP315" s="1"/>
      <c r="AQ315" s="1"/>
      <c r="AR315" s="1"/>
      <c r="AS315" s="1"/>
      <c r="AT315" s="1"/>
      <c r="AU315" s="1"/>
      <c r="AV315" s="1"/>
      <c r="AW315" s="1"/>
      <c r="AX315" s="10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33"/>
      <c r="BT315" s="33"/>
      <c r="BU315" s="33"/>
      <c r="BV315" s="33"/>
      <c r="BW315" s="33"/>
      <c r="BX315" s="33"/>
      <c r="BZ315" s="33"/>
      <c r="CA315" s="1"/>
      <c r="CB315" s="1"/>
      <c r="CC315" s="33"/>
      <c r="CD315" s="33"/>
      <c r="CE315" s="33"/>
      <c r="CF315" s="33"/>
      <c r="CG315" s="33"/>
      <c r="CH315" s="33"/>
      <c r="CI315" s="33"/>
      <c r="CJ315" s="1"/>
      <c r="CK315" s="1"/>
      <c r="CL315" s="33"/>
      <c r="CM315" s="33"/>
      <c r="CN315" s="33"/>
      <c r="CO315" s="33"/>
      <c r="CP315" s="1"/>
      <c r="CQ315" s="1"/>
      <c r="CR315" s="1"/>
      <c r="CS315" s="1"/>
      <c r="CT315" s="1"/>
      <c r="CU315" s="1"/>
      <c r="CV315" s="33"/>
      <c r="CW315" s="33"/>
      <c r="CX315" s="10"/>
      <c r="CY315" s="1"/>
      <c r="CZ315" s="1"/>
      <c r="DA315" s="38"/>
      <c r="DB315" s="1"/>
      <c r="DC315" s="1"/>
      <c r="DD315" s="1"/>
      <c r="DE315" s="1"/>
      <c r="DF315" s="1"/>
      <c r="DG315" s="33" t="s">
        <v>320</v>
      </c>
      <c r="DH315" s="33" t="s">
        <v>320</v>
      </c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33"/>
      <c r="DU315" s="1"/>
      <c r="DV315" s="1"/>
      <c r="DW315" s="1"/>
      <c r="DX315" s="33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</row>
    <row r="316" spans="1:174" ht="12.65" customHeight="1" x14ac:dyDescent="0.25">
      <c r="A316" s="743"/>
      <c r="B316" s="735"/>
      <c r="C316" s="501" t="s">
        <v>1164</v>
      </c>
      <c r="D316" s="46" t="s">
        <v>1164</v>
      </c>
      <c r="E316" s="33"/>
      <c r="F316" s="33"/>
      <c r="G316" s="33"/>
      <c r="H316" s="33"/>
      <c r="I316" s="33"/>
      <c r="J316" s="33"/>
      <c r="K316" s="33"/>
      <c r="L316" s="33"/>
      <c r="M316" s="33"/>
      <c r="N316" s="1"/>
      <c r="O316" s="1"/>
      <c r="P316" s="33"/>
      <c r="Q316" s="33"/>
      <c r="R316" s="33"/>
      <c r="S316" s="33"/>
      <c r="T316" s="33"/>
      <c r="U316" s="33"/>
      <c r="V316" s="33"/>
      <c r="W316" s="33"/>
      <c r="X316" s="1"/>
      <c r="Y316" s="1"/>
      <c r="Z316" s="1"/>
      <c r="AA316" s="1"/>
      <c r="AB316" s="33"/>
      <c r="AC316" s="1"/>
      <c r="AD316" s="33"/>
      <c r="AE316" s="1"/>
      <c r="AF316" s="1"/>
      <c r="AG316" s="1"/>
      <c r="AH316" s="1"/>
      <c r="AI316" s="1"/>
      <c r="AJ316" s="1"/>
      <c r="AK316" s="1"/>
      <c r="AL316" s="1"/>
      <c r="AM316" s="1"/>
      <c r="AN316" s="10"/>
      <c r="AO316" s="1"/>
      <c r="AP316" s="1"/>
      <c r="AQ316" s="1"/>
      <c r="AR316" s="1"/>
      <c r="AS316" s="1"/>
      <c r="AT316" s="1"/>
      <c r="AU316" s="1"/>
      <c r="AV316" s="1"/>
      <c r="AW316" s="1"/>
      <c r="AX316" s="10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33"/>
      <c r="BT316" s="33"/>
      <c r="BU316" s="33"/>
      <c r="BV316" s="33"/>
      <c r="BW316" s="33"/>
      <c r="BX316" s="33"/>
      <c r="BZ316" s="33"/>
      <c r="CA316" s="1"/>
      <c r="CB316" s="1"/>
      <c r="CC316" s="33"/>
      <c r="CD316" s="33"/>
      <c r="CE316" s="33"/>
      <c r="CF316" s="33"/>
      <c r="CG316" s="33"/>
      <c r="CH316" s="33"/>
      <c r="CI316" s="33"/>
      <c r="CJ316" s="1"/>
      <c r="CK316" s="1"/>
      <c r="CL316" s="33"/>
      <c r="CM316" s="33"/>
      <c r="CN316" s="33"/>
      <c r="CO316" s="33"/>
      <c r="CP316" s="1"/>
      <c r="CQ316" s="1"/>
      <c r="CR316" s="1"/>
      <c r="CS316" s="1"/>
      <c r="CT316" s="1"/>
      <c r="CU316" s="1"/>
      <c r="CV316" s="33"/>
      <c r="CW316" s="33"/>
      <c r="CX316" s="10"/>
      <c r="CY316" s="1"/>
      <c r="CZ316" s="1"/>
      <c r="DA316" s="38"/>
      <c r="DB316" s="1"/>
      <c r="DC316" s="1"/>
      <c r="DD316" s="1"/>
      <c r="DE316" s="1"/>
      <c r="DF316" s="1"/>
      <c r="DG316" s="33" t="s">
        <v>320</v>
      </c>
      <c r="DH316" s="33" t="s">
        <v>320</v>
      </c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33"/>
      <c r="DU316" s="1"/>
      <c r="DV316" s="1"/>
      <c r="DW316" s="1"/>
      <c r="DX316" s="33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</row>
    <row r="317" spans="1:174" ht="12.65" customHeight="1" x14ac:dyDescent="0.25">
      <c r="A317" s="743"/>
      <c r="B317" s="735"/>
      <c r="C317" s="501" t="s">
        <v>1163</v>
      </c>
      <c r="D317" s="46" t="s">
        <v>1163</v>
      </c>
      <c r="E317" s="33"/>
      <c r="F317" s="33"/>
      <c r="G317" s="33"/>
      <c r="H317" s="33"/>
      <c r="I317" s="33"/>
      <c r="J317" s="33"/>
      <c r="K317" s="33"/>
      <c r="L317" s="33"/>
      <c r="M317" s="33"/>
      <c r="N317" s="1"/>
      <c r="O317" s="1"/>
      <c r="P317" s="33"/>
      <c r="Q317" s="33"/>
      <c r="R317" s="33"/>
      <c r="S317" s="33"/>
      <c r="T317" s="33"/>
      <c r="U317" s="33"/>
      <c r="V317" s="33"/>
      <c r="W317" s="33"/>
      <c r="X317" s="1"/>
      <c r="Y317" s="1"/>
      <c r="Z317" s="1"/>
      <c r="AA317" s="1"/>
      <c r="AB317" s="33"/>
      <c r="AC317" s="1"/>
      <c r="AD317" s="33"/>
      <c r="AE317" s="1"/>
      <c r="AF317" s="1"/>
      <c r="AG317" s="1"/>
      <c r="AH317" s="1"/>
      <c r="AI317" s="1"/>
      <c r="AJ317" s="1"/>
      <c r="AK317" s="1"/>
      <c r="AL317" s="1"/>
      <c r="AM317" s="1"/>
      <c r="AN317" s="10"/>
      <c r="AO317" s="1"/>
      <c r="AP317" s="1"/>
      <c r="AQ317" s="1"/>
      <c r="AR317" s="1"/>
      <c r="AS317" s="1"/>
      <c r="AT317" s="1"/>
      <c r="AU317" s="1"/>
      <c r="AV317" s="1"/>
      <c r="AW317" s="1"/>
      <c r="AX317" s="10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33"/>
      <c r="BT317" s="33"/>
      <c r="BU317" s="33"/>
      <c r="BV317" s="33"/>
      <c r="BW317" s="33"/>
      <c r="BX317" s="33"/>
      <c r="BZ317" s="33"/>
      <c r="CA317" s="1"/>
      <c r="CB317" s="1"/>
      <c r="CC317" s="33"/>
      <c r="CD317" s="33"/>
      <c r="CE317" s="33"/>
      <c r="CF317" s="33"/>
      <c r="CG317" s="33"/>
      <c r="CH317" s="33"/>
      <c r="CI317" s="33"/>
      <c r="CJ317" s="1"/>
      <c r="CK317" s="1"/>
      <c r="CL317" s="33"/>
      <c r="CM317" s="33"/>
      <c r="CN317" s="33"/>
      <c r="CO317" s="33"/>
      <c r="CP317" s="1"/>
      <c r="CQ317" s="1"/>
      <c r="CR317" s="1"/>
      <c r="CS317" s="1"/>
      <c r="CT317" s="1"/>
      <c r="CU317" s="1"/>
      <c r="CV317" s="33"/>
      <c r="CW317" s="33"/>
      <c r="CX317" s="10"/>
      <c r="CY317" s="1"/>
      <c r="CZ317" s="1"/>
      <c r="DA317" s="38"/>
      <c r="DB317" s="1"/>
      <c r="DC317" s="1"/>
      <c r="DD317" s="1"/>
      <c r="DE317" s="1"/>
      <c r="DF317" s="1"/>
      <c r="DG317" s="33" t="s">
        <v>320</v>
      </c>
      <c r="DH317" s="33" t="s">
        <v>320</v>
      </c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33"/>
      <c r="DU317" s="1"/>
      <c r="DV317" s="1"/>
      <c r="DW317" s="1"/>
      <c r="DX317" s="33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</row>
    <row r="318" spans="1:174" ht="12.65" customHeight="1" x14ac:dyDescent="0.25">
      <c r="A318" s="743"/>
      <c r="B318" s="735"/>
      <c r="C318" s="501" t="s">
        <v>1664</v>
      </c>
      <c r="D318" s="46" t="s">
        <v>1664</v>
      </c>
      <c r="E318" s="33"/>
      <c r="F318" s="33"/>
      <c r="G318" s="33"/>
      <c r="H318" s="33"/>
      <c r="I318" s="33"/>
      <c r="J318" s="33"/>
      <c r="K318" s="33"/>
      <c r="L318" s="33"/>
      <c r="M318" s="33"/>
      <c r="N318" s="1"/>
      <c r="O318" s="1"/>
      <c r="P318" s="33"/>
      <c r="Q318" s="33"/>
      <c r="R318" s="33"/>
      <c r="S318" s="33"/>
      <c r="T318" s="33"/>
      <c r="U318" s="33"/>
      <c r="V318" s="33"/>
      <c r="W318" s="33"/>
      <c r="X318" s="1"/>
      <c r="Y318" s="1"/>
      <c r="Z318" s="1"/>
      <c r="AA318" s="1"/>
      <c r="AB318" s="33"/>
      <c r="AC318" s="1"/>
      <c r="AD318" s="33"/>
      <c r="AE318" s="1"/>
      <c r="AF318" s="1"/>
      <c r="AG318" s="1"/>
      <c r="AH318" s="1"/>
      <c r="AI318" s="1"/>
      <c r="AJ318" s="1"/>
      <c r="AK318" s="1"/>
      <c r="AL318" s="1"/>
      <c r="AM318" s="1"/>
      <c r="AN318" s="10"/>
      <c r="AO318" s="1"/>
      <c r="AP318" s="1"/>
      <c r="AQ318" s="1"/>
      <c r="AR318" s="1"/>
      <c r="AS318" s="1"/>
      <c r="AT318" s="1"/>
      <c r="AU318" s="1"/>
      <c r="AV318" s="1"/>
      <c r="AW318" s="1"/>
      <c r="AX318" s="10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33"/>
      <c r="BT318" s="33"/>
      <c r="BU318" s="33"/>
      <c r="BV318" s="33"/>
      <c r="BW318" s="33"/>
      <c r="BX318" s="33"/>
      <c r="BZ318" s="33"/>
      <c r="CA318" s="1"/>
      <c r="CB318" s="1"/>
      <c r="CC318" s="33"/>
      <c r="CD318" s="33"/>
      <c r="CE318" s="33"/>
      <c r="CF318" s="33"/>
      <c r="CG318" s="33"/>
      <c r="CH318" s="33"/>
      <c r="CI318" s="33"/>
      <c r="CJ318" s="1"/>
      <c r="CK318" s="1"/>
      <c r="CL318" s="33"/>
      <c r="CM318" s="33"/>
      <c r="CN318" s="33"/>
      <c r="CO318" s="33"/>
      <c r="CP318" s="1"/>
      <c r="CQ318" s="1"/>
      <c r="CR318" s="1"/>
      <c r="CS318" s="1"/>
      <c r="CT318" s="1"/>
      <c r="CU318" s="1"/>
      <c r="CV318" s="33"/>
      <c r="CW318" s="33"/>
      <c r="CX318" s="10"/>
      <c r="CY318" s="1"/>
      <c r="CZ318" s="1"/>
      <c r="DA318" s="38"/>
      <c r="DB318" s="1"/>
      <c r="DC318" s="1"/>
      <c r="DD318" s="1"/>
      <c r="DE318" s="1"/>
      <c r="DF318" s="1"/>
      <c r="DG318" s="33"/>
      <c r="DH318" s="33" t="s">
        <v>320</v>
      </c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33"/>
      <c r="DU318" s="1"/>
      <c r="DV318" s="1"/>
      <c r="DW318" s="1"/>
      <c r="DX318" s="33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</row>
    <row r="319" spans="1:174" ht="12.65" customHeight="1" x14ac:dyDescent="0.25">
      <c r="A319" s="743"/>
      <c r="B319" s="735"/>
      <c r="C319" s="501" t="s">
        <v>1661</v>
      </c>
      <c r="D319" s="46" t="s">
        <v>1661</v>
      </c>
      <c r="E319" s="33"/>
      <c r="F319" s="33"/>
      <c r="G319" s="33"/>
      <c r="H319" s="33"/>
      <c r="I319" s="33"/>
      <c r="J319" s="33"/>
      <c r="K319" s="33"/>
      <c r="L319" s="33"/>
      <c r="M319" s="33"/>
      <c r="N319" s="1"/>
      <c r="O319" s="1"/>
      <c r="P319" s="33"/>
      <c r="Q319" s="33"/>
      <c r="R319" s="33"/>
      <c r="S319" s="33"/>
      <c r="T319" s="33"/>
      <c r="U319" s="33"/>
      <c r="V319" s="33"/>
      <c r="W319" s="33"/>
      <c r="X319" s="1"/>
      <c r="Y319" s="1"/>
      <c r="Z319" s="1"/>
      <c r="AA319" s="1"/>
      <c r="AB319" s="33"/>
      <c r="AC319" s="1"/>
      <c r="AD319" s="33"/>
      <c r="AE319" s="1"/>
      <c r="AF319" s="1"/>
      <c r="AG319" s="1"/>
      <c r="AH319" s="1"/>
      <c r="AI319" s="1"/>
      <c r="AJ319" s="1"/>
      <c r="AK319" s="1"/>
      <c r="AL319" s="1"/>
      <c r="AM319" s="1"/>
      <c r="AN319" s="10"/>
      <c r="AO319" s="1"/>
      <c r="AP319" s="1"/>
      <c r="AQ319" s="1"/>
      <c r="AR319" s="1"/>
      <c r="AS319" s="1"/>
      <c r="AT319" s="1"/>
      <c r="AU319" s="1"/>
      <c r="AV319" s="1"/>
      <c r="AW319" s="1"/>
      <c r="AX319" s="10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33"/>
      <c r="BT319" s="33"/>
      <c r="BU319" s="33"/>
      <c r="BV319" s="33"/>
      <c r="BW319" s="33"/>
      <c r="BX319" s="33"/>
      <c r="BZ319" s="33"/>
      <c r="CA319" s="1"/>
      <c r="CB319" s="1"/>
      <c r="CC319" s="33"/>
      <c r="CD319" s="33"/>
      <c r="CE319" s="33"/>
      <c r="CF319" s="33"/>
      <c r="CG319" s="33"/>
      <c r="CH319" s="33"/>
      <c r="CI319" s="33"/>
      <c r="CJ319" s="1"/>
      <c r="CK319" s="1"/>
      <c r="CL319" s="33"/>
      <c r="CM319" s="33"/>
      <c r="CN319" s="33"/>
      <c r="CO319" s="33"/>
      <c r="CP319" s="1"/>
      <c r="CQ319" s="1"/>
      <c r="CR319" s="1"/>
      <c r="CS319" s="1"/>
      <c r="CT319" s="1"/>
      <c r="CU319" s="1"/>
      <c r="CV319" s="33"/>
      <c r="CW319" s="33"/>
      <c r="CX319" s="10"/>
      <c r="CY319" s="1"/>
      <c r="CZ319" s="1"/>
      <c r="DA319" s="38"/>
      <c r="DB319" s="1"/>
      <c r="DC319" s="1"/>
      <c r="DD319" s="1"/>
      <c r="DE319" s="1"/>
      <c r="DF319" s="1"/>
      <c r="DG319" s="33" t="s">
        <v>320</v>
      </c>
      <c r="DH319" s="33" t="s">
        <v>320</v>
      </c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33"/>
      <c r="DU319" s="1"/>
      <c r="DV319" s="1"/>
      <c r="DW319" s="1"/>
      <c r="DX319" s="33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</row>
    <row r="320" spans="1:174" ht="13.25" customHeight="1" thickBot="1" x14ac:dyDescent="0.3">
      <c r="A320" s="744"/>
      <c r="B320" s="736"/>
      <c r="C320" s="502" t="s">
        <v>1662</v>
      </c>
      <c r="D320" s="504" t="s">
        <v>1662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21"/>
      <c r="O320" s="21"/>
      <c r="P320" s="34"/>
      <c r="Q320" s="34"/>
      <c r="R320" s="34"/>
      <c r="S320" s="34"/>
      <c r="T320" s="34"/>
      <c r="U320" s="34"/>
      <c r="V320" s="34"/>
      <c r="W320" s="34"/>
      <c r="X320" s="21"/>
      <c r="Y320" s="21"/>
      <c r="Z320" s="21"/>
      <c r="AA320" s="21"/>
      <c r="AB320" s="34"/>
      <c r="AC320" s="21"/>
      <c r="AD320" s="34"/>
      <c r="AE320" s="21"/>
      <c r="AF320" s="21"/>
      <c r="AG320" s="21"/>
      <c r="AH320" s="21"/>
      <c r="AI320" s="21"/>
      <c r="AJ320" s="21"/>
      <c r="AK320" s="21"/>
      <c r="AL320" s="21"/>
      <c r="AM320" s="21"/>
      <c r="AN320" s="24"/>
      <c r="AO320" s="21"/>
      <c r="AP320" s="21"/>
      <c r="AQ320" s="21"/>
      <c r="AR320" s="21"/>
      <c r="AS320" s="21"/>
      <c r="AT320" s="21"/>
      <c r="AU320" s="21"/>
      <c r="AV320" s="21"/>
      <c r="AW320" s="21"/>
      <c r="AX320" s="24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34"/>
      <c r="BT320" s="34"/>
      <c r="BU320" s="34"/>
      <c r="BV320" s="34"/>
      <c r="BW320" s="34"/>
      <c r="BX320" s="34"/>
      <c r="BY320" s="34"/>
      <c r="BZ320" s="34"/>
      <c r="CA320" s="21"/>
      <c r="CB320" s="21"/>
      <c r="CC320" s="34"/>
      <c r="CD320" s="34"/>
      <c r="CE320" s="34"/>
      <c r="CF320" s="34"/>
      <c r="CG320" s="34"/>
      <c r="CH320" s="34"/>
      <c r="CI320" s="34"/>
      <c r="CJ320" s="21"/>
      <c r="CK320" s="21"/>
      <c r="CL320" s="34"/>
      <c r="CM320" s="34"/>
      <c r="CN320" s="34"/>
      <c r="CO320" s="34"/>
      <c r="CP320" s="21"/>
      <c r="CQ320" s="21"/>
      <c r="CR320" s="21"/>
      <c r="CS320" s="21"/>
      <c r="CT320" s="21"/>
      <c r="CU320" s="21"/>
      <c r="CV320" s="34"/>
      <c r="CW320" s="34"/>
      <c r="CX320" s="24"/>
      <c r="CY320" s="21"/>
      <c r="CZ320" s="21"/>
      <c r="DA320" s="48"/>
      <c r="DB320" s="21"/>
      <c r="DC320" s="21"/>
      <c r="DD320" s="21"/>
      <c r="DE320" s="21"/>
      <c r="DF320" s="21"/>
      <c r="DG320" s="34" t="s">
        <v>320</v>
      </c>
      <c r="DH320" s="34" t="s">
        <v>320</v>
      </c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1"/>
      <c r="DT320" s="33"/>
      <c r="DU320" s="1"/>
      <c r="DV320" s="1"/>
      <c r="DW320" s="1"/>
      <c r="DX320" s="33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</row>
    <row r="321" spans="42:77" x14ac:dyDescent="0.25">
      <c r="AP321"/>
      <c r="AW321"/>
      <c r="BY321" s="2"/>
    </row>
    <row r="322" spans="42:77" x14ac:dyDescent="0.25">
      <c r="AP322"/>
      <c r="AW322"/>
      <c r="BY322" s="2"/>
    </row>
    <row r="323" spans="42:77" x14ac:dyDescent="0.25">
      <c r="AP323"/>
      <c r="AW323"/>
      <c r="BY323" s="2"/>
    </row>
    <row r="324" spans="42:77" x14ac:dyDescent="0.25">
      <c r="AP324"/>
      <c r="AW324"/>
      <c r="BY324" s="2"/>
    </row>
    <row r="325" spans="42:77" x14ac:dyDescent="0.25">
      <c r="AP325"/>
      <c r="AW325"/>
      <c r="BY325" s="2"/>
    </row>
    <row r="326" spans="42:77" x14ac:dyDescent="0.25">
      <c r="AP326"/>
      <c r="AW326"/>
      <c r="BY326" s="2"/>
    </row>
    <row r="327" spans="42:77" x14ac:dyDescent="0.25">
      <c r="AP327"/>
      <c r="AW327"/>
      <c r="BY327" s="2"/>
    </row>
    <row r="328" spans="42:77" x14ac:dyDescent="0.25">
      <c r="AP328"/>
      <c r="AW328"/>
      <c r="BY328" s="2"/>
    </row>
    <row r="329" spans="42:77" x14ac:dyDescent="0.25">
      <c r="AP329"/>
      <c r="AW329"/>
      <c r="BY329" s="2"/>
    </row>
    <row r="330" spans="42:77" x14ac:dyDescent="0.25">
      <c r="AP330"/>
      <c r="AW330"/>
      <c r="BY330" s="2"/>
    </row>
    <row r="331" spans="42:77" x14ac:dyDescent="0.25">
      <c r="AP331"/>
      <c r="AW331"/>
      <c r="BY331" s="2"/>
    </row>
    <row r="332" spans="42:77" x14ac:dyDescent="0.25">
      <c r="AP332"/>
      <c r="AW332"/>
      <c r="BY332" s="2"/>
    </row>
    <row r="333" spans="42:77" x14ac:dyDescent="0.25">
      <c r="AP333"/>
      <c r="AW333"/>
      <c r="BY333" s="2"/>
    </row>
    <row r="334" spans="42:77" x14ac:dyDescent="0.25">
      <c r="AP334"/>
      <c r="AW334"/>
      <c r="BY334" s="2"/>
    </row>
    <row r="335" spans="42:77" x14ac:dyDescent="0.25">
      <c r="AP335"/>
      <c r="AW335"/>
      <c r="BY335" s="2"/>
    </row>
    <row r="336" spans="42:77" x14ac:dyDescent="0.25">
      <c r="AP336"/>
      <c r="AW336"/>
      <c r="BY336" s="2"/>
    </row>
    <row r="337" spans="42:77" x14ac:dyDescent="0.25">
      <c r="AP337"/>
      <c r="AW337"/>
      <c r="BY337" s="2"/>
    </row>
    <row r="338" spans="42:77" x14ac:dyDescent="0.25">
      <c r="AP338"/>
      <c r="AW338"/>
      <c r="BY338" s="2"/>
    </row>
    <row r="339" spans="42:77" x14ac:dyDescent="0.25">
      <c r="AP339"/>
      <c r="AW339"/>
      <c r="BY339" s="2"/>
    </row>
    <row r="340" spans="42:77" x14ac:dyDescent="0.25">
      <c r="AP340"/>
      <c r="AW340"/>
      <c r="BY340" s="2"/>
    </row>
    <row r="341" spans="42:77" x14ac:dyDescent="0.25">
      <c r="AP341"/>
      <c r="AW341"/>
      <c r="BY341" s="2"/>
    </row>
    <row r="342" spans="42:77" x14ac:dyDescent="0.25">
      <c r="AP342"/>
      <c r="AW342"/>
      <c r="BY342" s="2"/>
    </row>
    <row r="343" spans="42:77" x14ac:dyDescent="0.25">
      <c r="AP343"/>
      <c r="AW343"/>
      <c r="BY343" s="2"/>
    </row>
    <row r="344" spans="42:77" x14ac:dyDescent="0.25">
      <c r="AP344"/>
      <c r="AW344"/>
      <c r="BY344" s="2"/>
    </row>
    <row r="345" spans="42:77" x14ac:dyDescent="0.25">
      <c r="AP345"/>
      <c r="AW345"/>
      <c r="BY345" s="2"/>
    </row>
    <row r="346" spans="42:77" x14ac:dyDescent="0.25">
      <c r="AP346"/>
      <c r="AW346"/>
      <c r="BY346" s="2"/>
    </row>
    <row r="347" spans="42:77" x14ac:dyDescent="0.25">
      <c r="AP347"/>
      <c r="AW347"/>
      <c r="BY347" s="2"/>
    </row>
    <row r="348" spans="42:77" x14ac:dyDescent="0.25">
      <c r="AP348"/>
      <c r="AW348"/>
      <c r="BY348" s="2"/>
    </row>
    <row r="349" spans="42:77" x14ac:dyDescent="0.25">
      <c r="AP349"/>
      <c r="AW349"/>
      <c r="BY349" s="2"/>
    </row>
    <row r="350" spans="42:77" x14ac:dyDescent="0.25">
      <c r="AP350"/>
      <c r="AW350"/>
      <c r="BY350" s="2"/>
    </row>
    <row r="351" spans="42:77" x14ac:dyDescent="0.25">
      <c r="AP351"/>
      <c r="AW351"/>
      <c r="BY351" s="2"/>
    </row>
    <row r="352" spans="42:77" x14ac:dyDescent="0.25">
      <c r="AP352"/>
      <c r="AW352"/>
      <c r="BY352" s="2"/>
    </row>
    <row r="353" spans="42:77" x14ac:dyDescent="0.25">
      <c r="AP353"/>
      <c r="AW353"/>
      <c r="BY353" s="2"/>
    </row>
    <row r="354" spans="42:77" x14ac:dyDescent="0.25">
      <c r="AP354"/>
      <c r="AW354"/>
      <c r="BY354" s="2"/>
    </row>
    <row r="355" spans="42:77" x14ac:dyDescent="0.25">
      <c r="AP355"/>
      <c r="AW355"/>
      <c r="BY355" s="2"/>
    </row>
    <row r="356" spans="42:77" x14ac:dyDescent="0.25">
      <c r="AP356"/>
      <c r="AW356"/>
      <c r="BY356" s="2"/>
    </row>
    <row r="357" spans="42:77" x14ac:dyDescent="0.25">
      <c r="AP357"/>
      <c r="AW357"/>
      <c r="BY357" s="2"/>
    </row>
    <row r="358" spans="42:77" x14ac:dyDescent="0.25">
      <c r="AP358"/>
      <c r="AW358"/>
      <c r="BY358" s="2"/>
    </row>
    <row r="359" spans="42:77" x14ac:dyDescent="0.25">
      <c r="AP359"/>
      <c r="AW359"/>
      <c r="BY359" s="2"/>
    </row>
    <row r="360" spans="42:77" x14ac:dyDescent="0.25">
      <c r="AP360"/>
      <c r="AW360"/>
      <c r="BY360" s="2"/>
    </row>
    <row r="361" spans="42:77" x14ac:dyDescent="0.25">
      <c r="AP361"/>
      <c r="AW361"/>
      <c r="BY361" s="2"/>
    </row>
    <row r="362" spans="42:77" x14ac:dyDescent="0.25">
      <c r="AP362"/>
      <c r="AW362"/>
      <c r="BY362" s="2"/>
    </row>
    <row r="363" spans="42:77" x14ac:dyDescent="0.25">
      <c r="AP363"/>
      <c r="AW363"/>
      <c r="BY363" s="2"/>
    </row>
    <row r="364" spans="42:77" x14ac:dyDescent="0.25">
      <c r="AP364"/>
      <c r="AW364"/>
      <c r="BY364" s="2"/>
    </row>
    <row r="365" spans="42:77" x14ac:dyDescent="0.25">
      <c r="AP365"/>
      <c r="AW365"/>
      <c r="BY365" s="2"/>
    </row>
    <row r="366" spans="42:77" x14ac:dyDescent="0.25">
      <c r="AP366"/>
      <c r="AW366"/>
      <c r="BY366" s="2"/>
    </row>
    <row r="367" spans="42:77" x14ac:dyDescent="0.25">
      <c r="AP367"/>
      <c r="AW367"/>
      <c r="BY367" s="2"/>
    </row>
    <row r="368" spans="42:77" x14ac:dyDescent="0.25">
      <c r="AP368"/>
      <c r="AW368"/>
      <c r="BY368" s="2"/>
    </row>
    <row r="369" spans="42:77" x14ac:dyDescent="0.25">
      <c r="AP369"/>
      <c r="AW369"/>
      <c r="BY369" s="2"/>
    </row>
    <row r="370" spans="42:77" x14ac:dyDescent="0.25">
      <c r="AP370"/>
      <c r="AW370"/>
      <c r="BY370" s="2"/>
    </row>
    <row r="371" spans="42:77" x14ac:dyDescent="0.25">
      <c r="AP371"/>
      <c r="AW371"/>
      <c r="BY371" s="2"/>
    </row>
    <row r="372" spans="42:77" x14ac:dyDescent="0.25">
      <c r="AP372"/>
      <c r="AW372"/>
      <c r="BY372" s="2"/>
    </row>
    <row r="373" spans="42:77" x14ac:dyDescent="0.25">
      <c r="AP373"/>
      <c r="AW373"/>
      <c r="BY373" s="2"/>
    </row>
    <row r="374" spans="42:77" x14ac:dyDescent="0.25">
      <c r="AP374"/>
      <c r="AW374"/>
      <c r="BY374" s="2"/>
    </row>
    <row r="375" spans="42:77" x14ac:dyDescent="0.25">
      <c r="AP375"/>
      <c r="AW375"/>
      <c r="BY375" s="2"/>
    </row>
    <row r="376" spans="42:77" x14ac:dyDescent="0.25">
      <c r="AP376"/>
      <c r="AW376"/>
      <c r="BY376" s="2"/>
    </row>
    <row r="377" spans="42:77" x14ac:dyDescent="0.25">
      <c r="AP377"/>
      <c r="AW377"/>
      <c r="BY377" s="2"/>
    </row>
    <row r="378" spans="42:77" x14ac:dyDescent="0.25">
      <c r="AP378"/>
      <c r="AW378"/>
      <c r="BY378" s="2"/>
    </row>
    <row r="379" spans="42:77" x14ac:dyDescent="0.25">
      <c r="AP379"/>
      <c r="AW379"/>
      <c r="BY379" s="2"/>
    </row>
    <row r="380" spans="42:77" x14ac:dyDescent="0.25">
      <c r="AP380"/>
      <c r="AW380"/>
      <c r="BY380" s="2"/>
    </row>
    <row r="381" spans="42:77" x14ac:dyDescent="0.25">
      <c r="AP381"/>
      <c r="AW381"/>
      <c r="BY381" s="2"/>
    </row>
    <row r="382" spans="42:77" x14ac:dyDescent="0.25">
      <c r="AP382"/>
      <c r="AW382"/>
      <c r="BY382" s="2"/>
    </row>
    <row r="383" spans="42:77" x14ac:dyDescent="0.25">
      <c r="AP383"/>
      <c r="AW383"/>
      <c r="BY383" s="2"/>
    </row>
    <row r="384" spans="42:77" x14ac:dyDescent="0.25">
      <c r="AP384"/>
      <c r="AW384"/>
      <c r="BY384" s="2"/>
    </row>
    <row r="385" spans="42:77" x14ac:dyDescent="0.25">
      <c r="AP385"/>
      <c r="AW385"/>
      <c r="BY385" s="2"/>
    </row>
    <row r="386" spans="42:77" x14ac:dyDescent="0.25">
      <c r="AP386"/>
      <c r="AW386"/>
      <c r="BY386" s="2"/>
    </row>
    <row r="387" spans="42:77" x14ac:dyDescent="0.25">
      <c r="AP387"/>
      <c r="AW387"/>
      <c r="BY387" s="2"/>
    </row>
    <row r="388" spans="42:77" x14ac:dyDescent="0.25">
      <c r="AP388"/>
      <c r="AW388"/>
      <c r="BY388" s="2"/>
    </row>
    <row r="389" spans="42:77" x14ac:dyDescent="0.25">
      <c r="AP389"/>
      <c r="AW389"/>
      <c r="BY389" s="2"/>
    </row>
    <row r="390" spans="42:77" x14ac:dyDescent="0.25">
      <c r="AP390"/>
      <c r="AW390"/>
      <c r="BY390" s="2"/>
    </row>
    <row r="391" spans="42:77" x14ac:dyDescent="0.25">
      <c r="AP391"/>
      <c r="AW391"/>
      <c r="BY391" s="2"/>
    </row>
    <row r="392" spans="42:77" x14ac:dyDescent="0.25">
      <c r="AP392"/>
      <c r="AW392"/>
      <c r="BY392" s="2"/>
    </row>
    <row r="393" spans="42:77" x14ac:dyDescent="0.25">
      <c r="AP393"/>
      <c r="AW393"/>
      <c r="BY393" s="2"/>
    </row>
    <row r="394" spans="42:77" x14ac:dyDescent="0.25">
      <c r="AP394"/>
      <c r="AW394"/>
      <c r="BY394" s="2"/>
    </row>
    <row r="395" spans="42:77" x14ac:dyDescent="0.25">
      <c r="AP395"/>
      <c r="AW395"/>
      <c r="BY395" s="2"/>
    </row>
    <row r="396" spans="42:77" x14ac:dyDescent="0.25">
      <c r="AP396"/>
      <c r="AW396"/>
      <c r="BY396" s="2"/>
    </row>
    <row r="397" spans="42:77" x14ac:dyDescent="0.25">
      <c r="AP397"/>
      <c r="AW397"/>
      <c r="BY397" s="2"/>
    </row>
    <row r="398" spans="42:77" x14ac:dyDescent="0.25">
      <c r="AP398"/>
      <c r="AW398"/>
      <c r="BY398" s="2"/>
    </row>
    <row r="399" spans="42:77" x14ac:dyDescent="0.25">
      <c r="AP399"/>
      <c r="AW399"/>
      <c r="BY399" s="2"/>
    </row>
    <row r="400" spans="42:77" x14ac:dyDescent="0.25">
      <c r="AP400"/>
      <c r="AW400"/>
      <c r="BY400" s="2"/>
    </row>
    <row r="401" spans="42:77" x14ac:dyDescent="0.25">
      <c r="AP401"/>
      <c r="AW401"/>
      <c r="BY401" s="2"/>
    </row>
    <row r="402" spans="42:77" x14ac:dyDescent="0.25">
      <c r="AP402"/>
      <c r="AW402"/>
      <c r="BY402" s="2"/>
    </row>
    <row r="403" spans="42:77" x14ac:dyDescent="0.25">
      <c r="AP403"/>
      <c r="AW403"/>
      <c r="BY403" s="2"/>
    </row>
    <row r="404" spans="42:77" x14ac:dyDescent="0.25">
      <c r="AP404"/>
      <c r="AW404"/>
      <c r="BY404" s="2"/>
    </row>
    <row r="405" spans="42:77" x14ac:dyDescent="0.25">
      <c r="AP405"/>
      <c r="AW405"/>
      <c r="BY405" s="2"/>
    </row>
    <row r="406" spans="42:77" x14ac:dyDescent="0.25">
      <c r="AP406"/>
      <c r="AW406"/>
      <c r="BY406" s="2"/>
    </row>
    <row r="407" spans="42:77" x14ac:dyDescent="0.25">
      <c r="AP407"/>
      <c r="AW407"/>
      <c r="BY407" s="2"/>
    </row>
    <row r="408" spans="42:77" x14ac:dyDescent="0.25">
      <c r="AP408"/>
      <c r="AW408"/>
      <c r="BY408" s="2"/>
    </row>
    <row r="409" spans="42:77" x14ac:dyDescent="0.25">
      <c r="AP409"/>
      <c r="AW409"/>
      <c r="BY409" s="2"/>
    </row>
    <row r="410" spans="42:77" x14ac:dyDescent="0.25">
      <c r="AP410"/>
      <c r="AW410"/>
      <c r="BY410" s="2"/>
    </row>
    <row r="411" spans="42:77" x14ac:dyDescent="0.25">
      <c r="AP411"/>
      <c r="AW411"/>
      <c r="BY411" s="2"/>
    </row>
    <row r="412" spans="42:77" x14ac:dyDescent="0.25">
      <c r="AP412"/>
      <c r="AW412"/>
      <c r="BY412" s="2"/>
    </row>
    <row r="413" spans="42:77" x14ac:dyDescent="0.25">
      <c r="AP413"/>
      <c r="AW413"/>
      <c r="BY413" s="2"/>
    </row>
    <row r="414" spans="42:77" x14ac:dyDescent="0.25">
      <c r="AP414"/>
      <c r="AW414"/>
      <c r="BY414" s="2"/>
    </row>
    <row r="415" spans="42:77" x14ac:dyDescent="0.25">
      <c r="AP415"/>
      <c r="AW415"/>
      <c r="BY415" s="2"/>
    </row>
    <row r="416" spans="42:77" x14ac:dyDescent="0.25">
      <c r="AP416"/>
      <c r="AW416"/>
      <c r="BY416" s="2"/>
    </row>
    <row r="417" spans="42:77" x14ac:dyDescent="0.25">
      <c r="AP417"/>
      <c r="AW417"/>
      <c r="BY417" s="2"/>
    </row>
    <row r="418" spans="42:77" x14ac:dyDescent="0.25">
      <c r="AP418"/>
      <c r="AW418"/>
      <c r="BY418" s="2"/>
    </row>
    <row r="419" spans="42:77" x14ac:dyDescent="0.25">
      <c r="AP419"/>
      <c r="AW419"/>
      <c r="BY419" s="2"/>
    </row>
    <row r="420" spans="42:77" x14ac:dyDescent="0.25">
      <c r="AP420"/>
      <c r="AW420"/>
      <c r="BY420" s="2"/>
    </row>
    <row r="421" spans="42:77" x14ac:dyDescent="0.25">
      <c r="AP421"/>
      <c r="AW421"/>
      <c r="BY421" s="2"/>
    </row>
    <row r="422" spans="42:77" x14ac:dyDescent="0.25">
      <c r="AP422"/>
      <c r="AW422"/>
      <c r="BY422" s="2"/>
    </row>
    <row r="423" spans="42:77" x14ac:dyDescent="0.25">
      <c r="AP423"/>
      <c r="AW423"/>
      <c r="BY423" s="2"/>
    </row>
    <row r="424" spans="42:77" x14ac:dyDescent="0.25">
      <c r="AP424"/>
      <c r="AW424"/>
      <c r="BY424" s="2"/>
    </row>
    <row r="425" spans="42:77" x14ac:dyDescent="0.25">
      <c r="AP425"/>
      <c r="AW425"/>
      <c r="BY425" s="2"/>
    </row>
    <row r="426" spans="42:77" x14ac:dyDescent="0.25">
      <c r="AP426"/>
      <c r="AW426"/>
      <c r="BY426" s="2"/>
    </row>
    <row r="427" spans="42:77" x14ac:dyDescent="0.25">
      <c r="AP427"/>
      <c r="AW427"/>
      <c r="BY427" s="2"/>
    </row>
    <row r="428" spans="42:77" x14ac:dyDescent="0.25">
      <c r="AP428"/>
      <c r="AW428"/>
      <c r="BY428" s="2"/>
    </row>
    <row r="429" spans="42:77" x14ac:dyDescent="0.25">
      <c r="AP429"/>
      <c r="AW429"/>
      <c r="BY429" s="2"/>
    </row>
    <row r="430" spans="42:77" x14ac:dyDescent="0.25">
      <c r="AP430"/>
      <c r="AW430"/>
      <c r="BY430" s="2"/>
    </row>
    <row r="431" spans="42:77" x14ac:dyDescent="0.25">
      <c r="AP431"/>
      <c r="AW431"/>
      <c r="BY431" s="2"/>
    </row>
    <row r="432" spans="42:77" x14ac:dyDescent="0.25">
      <c r="AP432"/>
      <c r="AW432"/>
      <c r="BY432" s="2"/>
    </row>
    <row r="433" spans="42:77" x14ac:dyDescent="0.25">
      <c r="AP433"/>
      <c r="AW433"/>
      <c r="BY433" s="2"/>
    </row>
    <row r="434" spans="42:77" x14ac:dyDescent="0.25">
      <c r="AP434"/>
      <c r="AW434"/>
      <c r="BY434" s="2"/>
    </row>
    <row r="435" spans="42:77" x14ac:dyDescent="0.25">
      <c r="AP435"/>
      <c r="AW435"/>
      <c r="BY435" s="2"/>
    </row>
    <row r="436" spans="42:77" x14ac:dyDescent="0.25">
      <c r="AP436"/>
      <c r="AW436"/>
      <c r="BY436" s="2"/>
    </row>
    <row r="437" spans="42:77" x14ac:dyDescent="0.25">
      <c r="AP437"/>
      <c r="AW437"/>
      <c r="BY437" s="2"/>
    </row>
    <row r="438" spans="42:77" x14ac:dyDescent="0.25">
      <c r="AP438"/>
      <c r="AW438"/>
      <c r="BY438" s="2"/>
    </row>
    <row r="439" spans="42:77" x14ac:dyDescent="0.25">
      <c r="AP439"/>
      <c r="AW439"/>
      <c r="BY439" s="2"/>
    </row>
    <row r="440" spans="42:77" x14ac:dyDescent="0.25">
      <c r="AP440"/>
      <c r="AW440"/>
      <c r="BY440" s="2"/>
    </row>
    <row r="441" spans="42:77" x14ac:dyDescent="0.25">
      <c r="AP441"/>
      <c r="AW441"/>
      <c r="BY441" s="2"/>
    </row>
    <row r="442" spans="42:77" x14ac:dyDescent="0.25">
      <c r="AP442"/>
      <c r="AW442"/>
      <c r="BY442" s="2"/>
    </row>
    <row r="443" spans="42:77" x14ac:dyDescent="0.25">
      <c r="AP443"/>
      <c r="AW443"/>
      <c r="BY443" s="2"/>
    </row>
    <row r="444" spans="42:77" x14ac:dyDescent="0.25">
      <c r="AP444"/>
      <c r="AW444"/>
      <c r="BY444" s="2"/>
    </row>
    <row r="445" spans="42:77" x14ac:dyDescent="0.25">
      <c r="AP445"/>
      <c r="AW445"/>
      <c r="BY445" s="2"/>
    </row>
    <row r="446" spans="42:77" x14ac:dyDescent="0.25">
      <c r="AP446"/>
      <c r="AW446"/>
      <c r="BY446" s="2"/>
    </row>
    <row r="447" spans="42:77" x14ac:dyDescent="0.25">
      <c r="AP447"/>
      <c r="AW447"/>
      <c r="BY447" s="2"/>
    </row>
    <row r="448" spans="42:77" x14ac:dyDescent="0.25">
      <c r="AP448"/>
      <c r="AW448"/>
      <c r="BY448" s="2"/>
    </row>
    <row r="449" spans="42:77" x14ac:dyDescent="0.25">
      <c r="AP449"/>
      <c r="AW449"/>
      <c r="BY449" s="2"/>
    </row>
    <row r="450" spans="42:77" x14ac:dyDescent="0.25">
      <c r="AP450"/>
      <c r="AW450"/>
      <c r="BY450" s="2"/>
    </row>
    <row r="451" spans="42:77" x14ac:dyDescent="0.25">
      <c r="AP451"/>
      <c r="AW451"/>
      <c r="BY451" s="2"/>
    </row>
    <row r="452" spans="42:77" x14ac:dyDescent="0.25">
      <c r="AP452"/>
      <c r="AW452"/>
      <c r="BY452" s="2"/>
    </row>
    <row r="453" spans="42:77" x14ac:dyDescent="0.25">
      <c r="AP453"/>
      <c r="AW453"/>
      <c r="BY453" s="2"/>
    </row>
    <row r="454" spans="42:77" x14ac:dyDescent="0.25">
      <c r="AP454"/>
      <c r="AW454"/>
      <c r="BY454" s="2"/>
    </row>
    <row r="455" spans="42:77" x14ac:dyDescent="0.25">
      <c r="AP455"/>
      <c r="AW455"/>
      <c r="BY455" s="2"/>
    </row>
    <row r="456" spans="42:77" x14ac:dyDescent="0.25">
      <c r="AP456"/>
      <c r="AW456"/>
      <c r="BY456" s="2"/>
    </row>
    <row r="457" spans="42:77" x14ac:dyDescent="0.25">
      <c r="AP457"/>
      <c r="AW457"/>
      <c r="BY457" s="2"/>
    </row>
    <row r="458" spans="42:77" x14ac:dyDescent="0.25">
      <c r="AP458"/>
      <c r="AW458"/>
      <c r="BY458" s="2"/>
    </row>
    <row r="459" spans="42:77" x14ac:dyDescent="0.25">
      <c r="AP459"/>
      <c r="AW459"/>
      <c r="BY459" s="2"/>
    </row>
    <row r="460" spans="42:77" x14ac:dyDescent="0.25">
      <c r="AP460"/>
      <c r="AW460"/>
      <c r="BY460" s="2"/>
    </row>
    <row r="461" spans="42:77" x14ac:dyDescent="0.25">
      <c r="AP461"/>
      <c r="AW461"/>
      <c r="BY461" s="2"/>
    </row>
    <row r="462" spans="42:77" x14ac:dyDescent="0.25">
      <c r="AP462"/>
      <c r="AW462"/>
      <c r="BY462" s="2"/>
    </row>
    <row r="463" spans="42:77" x14ac:dyDescent="0.25">
      <c r="AP463"/>
      <c r="AW463"/>
      <c r="BY463" s="2"/>
    </row>
    <row r="464" spans="42:77" x14ac:dyDescent="0.25">
      <c r="AP464"/>
      <c r="AW464"/>
      <c r="BY464" s="2"/>
    </row>
    <row r="465" spans="42:77" x14ac:dyDescent="0.25">
      <c r="AP465"/>
      <c r="AW465"/>
      <c r="BY465" s="2"/>
    </row>
    <row r="466" spans="42:77" x14ac:dyDescent="0.25">
      <c r="AP466"/>
      <c r="AW466"/>
      <c r="BY466" s="2"/>
    </row>
    <row r="467" spans="42:77" x14ac:dyDescent="0.25">
      <c r="AP467"/>
      <c r="AW467"/>
      <c r="BY467" s="2"/>
    </row>
    <row r="468" spans="42:77" x14ac:dyDescent="0.25">
      <c r="AP468"/>
      <c r="AW468"/>
      <c r="BY468" s="2"/>
    </row>
    <row r="469" spans="42:77" x14ac:dyDescent="0.25">
      <c r="AP469"/>
      <c r="AW469"/>
      <c r="BY469" s="2"/>
    </row>
    <row r="470" spans="42:77" x14ac:dyDescent="0.25">
      <c r="AP470"/>
      <c r="AW470"/>
      <c r="BY470" s="2"/>
    </row>
    <row r="471" spans="42:77" x14ac:dyDescent="0.25">
      <c r="AP471"/>
      <c r="AW471"/>
      <c r="BY471" s="2"/>
    </row>
    <row r="472" spans="42:77" x14ac:dyDescent="0.25">
      <c r="AP472"/>
      <c r="AW472"/>
      <c r="BY472" s="2"/>
    </row>
    <row r="473" spans="42:77" x14ac:dyDescent="0.25">
      <c r="AP473"/>
      <c r="AW473"/>
      <c r="BY473" s="2"/>
    </row>
    <row r="474" spans="42:77" x14ac:dyDescent="0.25">
      <c r="AP474"/>
      <c r="AW474"/>
      <c r="BY474" s="2"/>
    </row>
    <row r="475" spans="42:77" x14ac:dyDescent="0.25">
      <c r="AP475"/>
      <c r="AW475"/>
      <c r="BY475" s="2"/>
    </row>
    <row r="476" spans="42:77" x14ac:dyDescent="0.25">
      <c r="AP476"/>
      <c r="AW476"/>
      <c r="BY476" s="2"/>
    </row>
    <row r="477" spans="42:77" x14ac:dyDescent="0.25">
      <c r="AP477"/>
      <c r="AW477"/>
      <c r="BY477" s="2"/>
    </row>
    <row r="478" spans="42:77" x14ac:dyDescent="0.25">
      <c r="AP478"/>
      <c r="AW478"/>
      <c r="BY478" s="2"/>
    </row>
    <row r="479" spans="42:77" x14ac:dyDescent="0.25">
      <c r="AP479"/>
      <c r="AW479"/>
      <c r="BY479" s="2"/>
    </row>
    <row r="480" spans="42:77" x14ac:dyDescent="0.25">
      <c r="AP480"/>
      <c r="AW480"/>
      <c r="BY480" s="2"/>
    </row>
    <row r="481" spans="42:77" x14ac:dyDescent="0.25">
      <c r="AP481"/>
      <c r="AW481"/>
      <c r="BY481" s="2"/>
    </row>
    <row r="482" spans="42:77" x14ac:dyDescent="0.25">
      <c r="AP482"/>
      <c r="AW482"/>
      <c r="BY482" s="2"/>
    </row>
    <row r="483" spans="42:77" x14ac:dyDescent="0.25">
      <c r="AP483"/>
      <c r="AW483"/>
      <c r="BY483" s="2"/>
    </row>
    <row r="484" spans="42:77" x14ac:dyDescent="0.25">
      <c r="AP484"/>
      <c r="AW484"/>
      <c r="BY484" s="2"/>
    </row>
    <row r="485" spans="42:77" x14ac:dyDescent="0.25">
      <c r="AP485"/>
      <c r="AW485"/>
      <c r="BY485" s="2"/>
    </row>
    <row r="486" spans="42:77" x14ac:dyDescent="0.25">
      <c r="AP486"/>
      <c r="AW486"/>
      <c r="BY486" s="2"/>
    </row>
    <row r="487" spans="42:77" x14ac:dyDescent="0.25">
      <c r="AP487"/>
      <c r="AW487"/>
      <c r="BY487" s="2"/>
    </row>
    <row r="488" spans="42:77" x14ac:dyDescent="0.25">
      <c r="AP488"/>
      <c r="AW488"/>
      <c r="BY488" s="2"/>
    </row>
    <row r="489" spans="42:77" x14ac:dyDescent="0.25">
      <c r="AP489"/>
      <c r="AW489"/>
      <c r="BY489" s="2"/>
    </row>
    <row r="490" spans="42:77" x14ac:dyDescent="0.25">
      <c r="AP490"/>
      <c r="AW490"/>
      <c r="BY490" s="2"/>
    </row>
    <row r="491" spans="42:77" x14ac:dyDescent="0.25">
      <c r="AP491"/>
      <c r="AW491"/>
      <c r="BY491" s="2"/>
    </row>
    <row r="492" spans="42:77" x14ac:dyDescent="0.25">
      <c r="AP492"/>
      <c r="AW492"/>
      <c r="BY492" s="2"/>
    </row>
    <row r="493" spans="42:77" x14ac:dyDescent="0.25">
      <c r="AP493"/>
      <c r="AW493"/>
      <c r="BY493" s="2"/>
    </row>
    <row r="494" spans="42:77" x14ac:dyDescent="0.25">
      <c r="AP494"/>
      <c r="AW494"/>
      <c r="BY494" s="2"/>
    </row>
    <row r="495" spans="42:77" x14ac:dyDescent="0.25">
      <c r="AP495"/>
      <c r="AW495"/>
      <c r="BY495" s="2"/>
    </row>
    <row r="496" spans="42:77" x14ac:dyDescent="0.25">
      <c r="AP496"/>
      <c r="AW496"/>
      <c r="BY496" s="2"/>
    </row>
    <row r="497" spans="42:77" x14ac:dyDescent="0.25">
      <c r="AP497"/>
      <c r="AW497"/>
      <c r="BY497" s="2"/>
    </row>
    <row r="498" spans="42:77" x14ac:dyDescent="0.25">
      <c r="AP498"/>
      <c r="AW498"/>
      <c r="BY498" s="2"/>
    </row>
    <row r="499" spans="42:77" x14ac:dyDescent="0.25">
      <c r="AP499"/>
      <c r="AW499"/>
      <c r="BY499" s="2"/>
    </row>
    <row r="500" spans="42:77" x14ac:dyDescent="0.25">
      <c r="AP500"/>
      <c r="AW500"/>
      <c r="BY500" s="2"/>
    </row>
    <row r="501" spans="42:77" x14ac:dyDescent="0.25">
      <c r="AP501"/>
      <c r="AW501"/>
      <c r="BY501" s="2"/>
    </row>
    <row r="502" spans="42:77" x14ac:dyDescent="0.25">
      <c r="AP502"/>
      <c r="AW502"/>
      <c r="BY502" s="2"/>
    </row>
    <row r="503" spans="42:77" x14ac:dyDescent="0.25">
      <c r="AP503"/>
      <c r="AW503"/>
      <c r="BY503" s="2"/>
    </row>
    <row r="504" spans="42:77" x14ac:dyDescent="0.25">
      <c r="AP504"/>
      <c r="AW504"/>
      <c r="BY504" s="2"/>
    </row>
    <row r="505" spans="42:77" x14ac:dyDescent="0.25">
      <c r="AP505"/>
      <c r="AW505"/>
      <c r="BY505" s="2"/>
    </row>
    <row r="506" spans="42:77" x14ac:dyDescent="0.25">
      <c r="AP506"/>
      <c r="AW506"/>
      <c r="BY506" s="2"/>
    </row>
    <row r="507" spans="42:77" x14ac:dyDescent="0.25">
      <c r="AP507"/>
      <c r="AW507"/>
      <c r="BY507" s="2"/>
    </row>
    <row r="508" spans="42:77" x14ac:dyDescent="0.25">
      <c r="AP508"/>
      <c r="AW508"/>
      <c r="BY508" s="2"/>
    </row>
    <row r="509" spans="42:77" x14ac:dyDescent="0.25">
      <c r="AP509"/>
      <c r="AW509"/>
      <c r="BY509" s="2"/>
    </row>
    <row r="510" spans="42:77" x14ac:dyDescent="0.25">
      <c r="AP510"/>
      <c r="AW510"/>
      <c r="BY510" s="2"/>
    </row>
    <row r="511" spans="42:77" x14ac:dyDescent="0.25">
      <c r="AP511"/>
      <c r="AW511"/>
      <c r="BY511" s="2"/>
    </row>
    <row r="512" spans="42:77" x14ac:dyDescent="0.25">
      <c r="AP512"/>
      <c r="AW512"/>
      <c r="BY512" s="2"/>
    </row>
    <row r="513" spans="42:77" x14ac:dyDescent="0.25">
      <c r="AP513"/>
      <c r="AW513"/>
      <c r="BY513" s="2"/>
    </row>
    <row r="514" spans="42:77" x14ac:dyDescent="0.25">
      <c r="AP514"/>
      <c r="AW514"/>
      <c r="BY514" s="2"/>
    </row>
    <row r="515" spans="42:77" x14ac:dyDescent="0.25">
      <c r="AP515"/>
      <c r="AW515"/>
      <c r="BY515" s="2"/>
    </row>
    <row r="516" spans="42:77" x14ac:dyDescent="0.25">
      <c r="AP516"/>
      <c r="AW516"/>
      <c r="BY516" s="2"/>
    </row>
    <row r="517" spans="42:77" x14ac:dyDescent="0.25">
      <c r="AP517"/>
      <c r="AW517"/>
      <c r="BY517" s="2"/>
    </row>
    <row r="518" spans="42:77" x14ac:dyDescent="0.25">
      <c r="AP518"/>
      <c r="AW518"/>
      <c r="BY518" s="2"/>
    </row>
    <row r="519" spans="42:77" x14ac:dyDescent="0.25">
      <c r="AP519"/>
      <c r="AW519"/>
      <c r="BY519" s="2"/>
    </row>
    <row r="520" spans="42:77" x14ac:dyDescent="0.25">
      <c r="AP520"/>
      <c r="AW520"/>
      <c r="BY520" s="2"/>
    </row>
    <row r="521" spans="42:77" x14ac:dyDescent="0.25">
      <c r="AP521"/>
      <c r="AW521"/>
      <c r="BY521" s="2"/>
    </row>
    <row r="522" spans="42:77" x14ac:dyDescent="0.25">
      <c r="AP522"/>
      <c r="AW522"/>
      <c r="BY522" s="2"/>
    </row>
    <row r="523" spans="42:77" x14ac:dyDescent="0.25">
      <c r="AP523"/>
      <c r="AW523"/>
      <c r="BY523" s="2"/>
    </row>
    <row r="524" spans="42:77" x14ac:dyDescent="0.25">
      <c r="AP524"/>
      <c r="AW524"/>
      <c r="BY524" s="2"/>
    </row>
    <row r="525" spans="42:77" x14ac:dyDescent="0.25">
      <c r="AP525"/>
      <c r="AW525"/>
      <c r="BY525" s="2"/>
    </row>
    <row r="526" spans="42:77" x14ac:dyDescent="0.25">
      <c r="AP526"/>
      <c r="AW526"/>
      <c r="BY526" s="2"/>
    </row>
    <row r="527" spans="42:77" x14ac:dyDescent="0.25">
      <c r="AP527"/>
      <c r="AW527"/>
      <c r="BY527" s="2"/>
    </row>
    <row r="528" spans="42:77" x14ac:dyDescent="0.25">
      <c r="AP528"/>
      <c r="AW528"/>
      <c r="BY528" s="2"/>
    </row>
    <row r="529" spans="42:77" x14ac:dyDescent="0.25">
      <c r="AP529"/>
      <c r="AW529"/>
      <c r="BY529" s="2"/>
    </row>
    <row r="530" spans="42:77" x14ac:dyDescent="0.25">
      <c r="AP530"/>
      <c r="AW530"/>
      <c r="BY530" s="2"/>
    </row>
    <row r="531" spans="42:77" x14ac:dyDescent="0.25">
      <c r="AP531"/>
      <c r="AW531"/>
      <c r="BY531" s="2"/>
    </row>
    <row r="532" spans="42:77" x14ac:dyDescent="0.25">
      <c r="AP532"/>
      <c r="AW532"/>
      <c r="BY532" s="2"/>
    </row>
    <row r="533" spans="42:77" x14ac:dyDescent="0.25">
      <c r="AP533"/>
      <c r="AW533"/>
      <c r="BY533" s="2"/>
    </row>
    <row r="534" spans="42:77" x14ac:dyDescent="0.25">
      <c r="AP534"/>
      <c r="AW534"/>
      <c r="BY534" s="2"/>
    </row>
    <row r="535" spans="42:77" x14ac:dyDescent="0.25">
      <c r="AP535"/>
      <c r="AW535"/>
      <c r="BY535" s="2"/>
    </row>
    <row r="536" spans="42:77" x14ac:dyDescent="0.25">
      <c r="AP536"/>
      <c r="AW536"/>
      <c r="BY536" s="2"/>
    </row>
    <row r="537" spans="42:77" x14ac:dyDescent="0.25">
      <c r="AP537"/>
      <c r="AW537"/>
      <c r="BY537" s="2"/>
    </row>
    <row r="538" spans="42:77" x14ac:dyDescent="0.25">
      <c r="AP538"/>
      <c r="AW538"/>
      <c r="BY538" s="2"/>
    </row>
    <row r="539" spans="42:77" x14ac:dyDescent="0.25">
      <c r="AP539"/>
      <c r="AW539"/>
      <c r="BY539" s="2"/>
    </row>
    <row r="540" spans="42:77" x14ac:dyDescent="0.25">
      <c r="AP540"/>
      <c r="AW540"/>
      <c r="BY540" s="2"/>
    </row>
    <row r="541" spans="42:77" x14ac:dyDescent="0.25">
      <c r="AP541"/>
      <c r="AW541"/>
      <c r="BY541" s="2"/>
    </row>
    <row r="542" spans="42:77" x14ac:dyDescent="0.25">
      <c r="AP542"/>
      <c r="AW542"/>
      <c r="BY542" s="2"/>
    </row>
    <row r="543" spans="42:77" x14ac:dyDescent="0.25">
      <c r="AP543"/>
      <c r="AW543"/>
      <c r="BY543" s="2"/>
    </row>
    <row r="544" spans="42:77" x14ac:dyDescent="0.25">
      <c r="AP544"/>
      <c r="AW544"/>
      <c r="BY544" s="2"/>
    </row>
    <row r="545" spans="42:77" x14ac:dyDescent="0.25">
      <c r="AP545"/>
      <c r="AW545"/>
      <c r="BY545" s="2"/>
    </row>
    <row r="546" spans="42:77" x14ac:dyDescent="0.25">
      <c r="AP546"/>
      <c r="AW546"/>
      <c r="BY546" s="2"/>
    </row>
    <row r="547" spans="42:77" x14ac:dyDescent="0.25">
      <c r="AP547"/>
      <c r="AW547"/>
      <c r="BY547" s="2"/>
    </row>
    <row r="548" spans="42:77" x14ac:dyDescent="0.25">
      <c r="AP548"/>
      <c r="AW548"/>
      <c r="BY548" s="2"/>
    </row>
    <row r="549" spans="42:77" x14ac:dyDescent="0.25">
      <c r="AP549"/>
      <c r="AW549"/>
      <c r="BY549" s="2"/>
    </row>
    <row r="550" spans="42:77" x14ac:dyDescent="0.25">
      <c r="AP550"/>
      <c r="AW550"/>
      <c r="BY550" s="2"/>
    </row>
    <row r="551" spans="42:77" x14ac:dyDescent="0.25">
      <c r="AP551"/>
      <c r="AW551"/>
      <c r="BY551" s="2"/>
    </row>
    <row r="552" spans="42:77" x14ac:dyDescent="0.25">
      <c r="AP552"/>
      <c r="AW552"/>
      <c r="BY552" s="2"/>
    </row>
    <row r="553" spans="42:77" x14ac:dyDescent="0.25">
      <c r="AP553"/>
      <c r="AW553"/>
      <c r="BY553" s="2"/>
    </row>
    <row r="554" spans="42:77" x14ac:dyDescent="0.25">
      <c r="AP554"/>
      <c r="AW554"/>
      <c r="BY554" s="2"/>
    </row>
    <row r="555" spans="42:77" x14ac:dyDescent="0.25">
      <c r="AP555"/>
      <c r="AW555"/>
      <c r="BY555" s="2"/>
    </row>
    <row r="556" spans="42:77" x14ac:dyDescent="0.25">
      <c r="AP556"/>
      <c r="AW556"/>
      <c r="BY556" s="2"/>
    </row>
    <row r="557" spans="42:77" x14ac:dyDescent="0.25">
      <c r="AP557"/>
      <c r="AW557"/>
      <c r="BY557" s="2"/>
    </row>
    <row r="558" spans="42:77" x14ac:dyDescent="0.25">
      <c r="AP558"/>
      <c r="AW558"/>
      <c r="BY558" s="2"/>
    </row>
    <row r="559" spans="42:77" x14ac:dyDescent="0.25">
      <c r="AP559"/>
      <c r="AW559"/>
      <c r="BY559" s="2"/>
    </row>
    <row r="560" spans="42:77" x14ac:dyDescent="0.25">
      <c r="AP560"/>
      <c r="AW560"/>
      <c r="BY560" s="2"/>
    </row>
    <row r="561" spans="42:77" x14ac:dyDescent="0.25">
      <c r="AP561"/>
      <c r="AW561"/>
      <c r="BY561" s="2"/>
    </row>
    <row r="562" spans="42:77" x14ac:dyDescent="0.25">
      <c r="AP562"/>
      <c r="AW562"/>
      <c r="BY562" s="2"/>
    </row>
    <row r="563" spans="42:77" x14ac:dyDescent="0.25">
      <c r="AP563"/>
      <c r="AW563"/>
      <c r="BY563" s="2"/>
    </row>
    <row r="564" spans="42:77" x14ac:dyDescent="0.25">
      <c r="AP564"/>
      <c r="AW564"/>
      <c r="BY564" s="2"/>
    </row>
    <row r="565" spans="42:77" x14ac:dyDescent="0.25">
      <c r="AP565"/>
      <c r="AW565"/>
      <c r="BY565" s="2"/>
    </row>
    <row r="566" spans="42:77" x14ac:dyDescent="0.25">
      <c r="AP566"/>
      <c r="AW566"/>
      <c r="BY566" s="2"/>
    </row>
    <row r="567" spans="42:77" x14ac:dyDescent="0.25">
      <c r="AP567"/>
      <c r="AW567"/>
      <c r="BY567" s="2"/>
    </row>
    <row r="568" spans="42:77" x14ac:dyDescent="0.25">
      <c r="AP568"/>
      <c r="AW568"/>
      <c r="BY568" s="2"/>
    </row>
    <row r="569" spans="42:77" x14ac:dyDescent="0.25">
      <c r="AP569"/>
      <c r="AW569"/>
      <c r="BY569" s="2"/>
    </row>
    <row r="570" spans="42:77" x14ac:dyDescent="0.25">
      <c r="AP570"/>
      <c r="AW570"/>
      <c r="BY570" s="2"/>
    </row>
    <row r="571" spans="42:77" x14ac:dyDescent="0.25">
      <c r="AP571"/>
      <c r="AW571"/>
      <c r="BY571" s="2"/>
    </row>
    <row r="572" spans="42:77" x14ac:dyDescent="0.25">
      <c r="AP572"/>
      <c r="AW572"/>
      <c r="BY572" s="2"/>
    </row>
    <row r="573" spans="42:77" x14ac:dyDescent="0.25">
      <c r="AP573"/>
      <c r="AW573"/>
      <c r="BY573" s="2"/>
    </row>
    <row r="574" spans="42:77" x14ac:dyDescent="0.25">
      <c r="AP574"/>
      <c r="AW574"/>
      <c r="BY574" s="2"/>
    </row>
    <row r="575" spans="42:77" x14ac:dyDescent="0.25">
      <c r="AP575"/>
      <c r="AW575"/>
      <c r="BY575" s="2"/>
    </row>
    <row r="576" spans="42:77" x14ac:dyDescent="0.25">
      <c r="AP576"/>
      <c r="AW576"/>
      <c r="BY576" s="2"/>
    </row>
    <row r="577" spans="42:77" x14ac:dyDescent="0.25">
      <c r="AP577"/>
      <c r="AW577"/>
      <c r="BY577" s="2"/>
    </row>
    <row r="578" spans="42:77" x14ac:dyDescent="0.25">
      <c r="AP578"/>
      <c r="AW578"/>
      <c r="BY578" s="2"/>
    </row>
    <row r="579" spans="42:77" x14ac:dyDescent="0.25">
      <c r="AP579"/>
      <c r="AW579"/>
      <c r="BY579" s="2"/>
    </row>
    <row r="580" spans="42:77" x14ac:dyDescent="0.25">
      <c r="AP580"/>
      <c r="AW580"/>
      <c r="BY580" s="2"/>
    </row>
    <row r="581" spans="42:77" x14ac:dyDescent="0.25">
      <c r="AP581"/>
      <c r="AW581"/>
      <c r="BY581" s="2"/>
    </row>
    <row r="582" spans="42:77" x14ac:dyDescent="0.25">
      <c r="AP582"/>
      <c r="AW582"/>
      <c r="BY582" s="2"/>
    </row>
    <row r="583" spans="42:77" x14ac:dyDescent="0.25">
      <c r="AP583"/>
      <c r="AW583"/>
      <c r="BY583" s="2"/>
    </row>
    <row r="584" spans="42:77" x14ac:dyDescent="0.25">
      <c r="AP584"/>
      <c r="AW584"/>
      <c r="BY584" s="2"/>
    </row>
    <row r="585" spans="42:77" x14ac:dyDescent="0.25">
      <c r="AP585"/>
      <c r="AW585"/>
      <c r="BY585" s="2"/>
    </row>
    <row r="586" spans="42:77" x14ac:dyDescent="0.25">
      <c r="AP586"/>
      <c r="AW586"/>
      <c r="BY586" s="2"/>
    </row>
    <row r="587" spans="42:77" x14ac:dyDescent="0.25">
      <c r="AP587"/>
      <c r="AW587"/>
      <c r="BY587" s="2"/>
    </row>
    <row r="588" spans="42:77" x14ac:dyDescent="0.25">
      <c r="AP588"/>
      <c r="AW588"/>
      <c r="BY588" s="2"/>
    </row>
    <row r="589" spans="42:77" x14ac:dyDescent="0.25">
      <c r="AP589"/>
      <c r="AW589"/>
      <c r="BY589" s="2"/>
    </row>
    <row r="590" spans="42:77" x14ac:dyDescent="0.25">
      <c r="AP590"/>
      <c r="AW590"/>
      <c r="BY590" s="2"/>
    </row>
    <row r="591" spans="42:77" x14ac:dyDescent="0.25">
      <c r="AP591"/>
      <c r="AW591"/>
      <c r="BY591" s="2"/>
    </row>
    <row r="592" spans="42:77" x14ac:dyDescent="0.25">
      <c r="AP592"/>
      <c r="AW592"/>
      <c r="BY592" s="2"/>
    </row>
    <row r="593" spans="42:77" x14ac:dyDescent="0.25">
      <c r="AP593"/>
      <c r="AW593"/>
      <c r="BY593" s="2"/>
    </row>
    <row r="594" spans="42:77" x14ac:dyDescent="0.25">
      <c r="AP594"/>
      <c r="AW594"/>
      <c r="BY594" s="2"/>
    </row>
    <row r="595" spans="42:77" x14ac:dyDescent="0.25">
      <c r="AP595"/>
      <c r="AW595"/>
      <c r="BY595" s="2"/>
    </row>
    <row r="596" spans="42:77" x14ac:dyDescent="0.25">
      <c r="AP596"/>
      <c r="AW596"/>
      <c r="BY596" s="2"/>
    </row>
    <row r="597" spans="42:77" x14ac:dyDescent="0.25">
      <c r="AP597"/>
      <c r="AW597"/>
      <c r="BY597" s="2"/>
    </row>
    <row r="598" spans="42:77" x14ac:dyDescent="0.25">
      <c r="AP598"/>
      <c r="AW598"/>
      <c r="BY598" s="2"/>
    </row>
    <row r="599" spans="42:77" x14ac:dyDescent="0.25">
      <c r="AP599"/>
      <c r="AW599"/>
      <c r="BY599" s="2"/>
    </row>
    <row r="600" spans="42:77" x14ac:dyDescent="0.25">
      <c r="AP600"/>
      <c r="AW600"/>
      <c r="BY600" s="2"/>
    </row>
    <row r="601" spans="42:77" x14ac:dyDescent="0.25">
      <c r="AP601"/>
      <c r="AW601"/>
      <c r="BY601" s="2"/>
    </row>
    <row r="602" spans="42:77" x14ac:dyDescent="0.25">
      <c r="AP602"/>
      <c r="AW602"/>
      <c r="BY602" s="2"/>
    </row>
    <row r="603" spans="42:77" x14ac:dyDescent="0.25">
      <c r="AP603"/>
      <c r="AW603"/>
      <c r="BY603" s="2"/>
    </row>
    <row r="604" spans="42:77" x14ac:dyDescent="0.25">
      <c r="AP604"/>
      <c r="AW604"/>
      <c r="BY604" s="2"/>
    </row>
    <row r="605" spans="42:77" x14ac:dyDescent="0.25">
      <c r="AP605"/>
      <c r="AW605"/>
      <c r="BY605" s="2"/>
    </row>
    <row r="606" spans="42:77" x14ac:dyDescent="0.25">
      <c r="AP606"/>
      <c r="AW606"/>
      <c r="BY606" s="2"/>
    </row>
    <row r="607" spans="42:77" x14ac:dyDescent="0.25">
      <c r="AP607"/>
      <c r="AW607"/>
      <c r="BY607" s="2"/>
    </row>
    <row r="608" spans="42:77" x14ac:dyDescent="0.25">
      <c r="AP608"/>
      <c r="AW608"/>
      <c r="BY608" s="2"/>
    </row>
    <row r="609" spans="42:77" x14ac:dyDescent="0.25">
      <c r="AP609"/>
      <c r="AW609"/>
      <c r="BY609" s="2"/>
    </row>
    <row r="610" spans="42:77" x14ac:dyDescent="0.25">
      <c r="AP610"/>
      <c r="AW610"/>
      <c r="BY610" s="2"/>
    </row>
    <row r="611" spans="42:77" x14ac:dyDescent="0.25">
      <c r="AP611"/>
      <c r="AW611"/>
      <c r="BY611" s="2"/>
    </row>
    <row r="612" spans="42:77" x14ac:dyDescent="0.25">
      <c r="AP612"/>
      <c r="AW612"/>
      <c r="BY612" s="2"/>
    </row>
    <row r="613" spans="42:77" x14ac:dyDescent="0.25">
      <c r="AP613"/>
      <c r="AW613"/>
      <c r="BY613" s="2"/>
    </row>
    <row r="614" spans="42:77" x14ac:dyDescent="0.25">
      <c r="AP614"/>
      <c r="AW614"/>
      <c r="BY614" s="2"/>
    </row>
    <row r="615" spans="42:77" x14ac:dyDescent="0.25">
      <c r="AP615"/>
      <c r="AW615"/>
      <c r="BY615" s="2"/>
    </row>
    <row r="616" spans="42:77" x14ac:dyDescent="0.25">
      <c r="AP616"/>
      <c r="AW616"/>
      <c r="BY616" s="2"/>
    </row>
    <row r="617" spans="42:77" x14ac:dyDescent="0.25">
      <c r="AP617"/>
      <c r="AW617"/>
      <c r="BY617" s="2"/>
    </row>
    <row r="618" spans="42:77" x14ac:dyDescent="0.25">
      <c r="AP618"/>
      <c r="AW618"/>
      <c r="BY618" s="2"/>
    </row>
    <row r="619" spans="42:77" x14ac:dyDescent="0.25">
      <c r="AP619"/>
      <c r="AW619"/>
      <c r="BY619" s="2"/>
    </row>
    <row r="620" spans="42:77" x14ac:dyDescent="0.25">
      <c r="AP620"/>
      <c r="AW620"/>
      <c r="BY620" s="2"/>
    </row>
    <row r="621" spans="42:77" x14ac:dyDescent="0.25">
      <c r="AP621"/>
      <c r="AW621"/>
      <c r="BY621" s="2"/>
    </row>
    <row r="622" spans="42:77" x14ac:dyDescent="0.25">
      <c r="AP622"/>
      <c r="AW622"/>
      <c r="BY622" s="2"/>
    </row>
    <row r="623" spans="42:77" x14ac:dyDescent="0.25">
      <c r="AP623"/>
      <c r="AW623"/>
      <c r="BY623" s="2"/>
    </row>
    <row r="624" spans="42:77" x14ac:dyDescent="0.25">
      <c r="AP624"/>
      <c r="AW624"/>
      <c r="BY624" s="2"/>
    </row>
    <row r="625" spans="42:77" x14ac:dyDescent="0.25">
      <c r="AP625"/>
      <c r="AW625"/>
      <c r="BY625" s="2"/>
    </row>
    <row r="626" spans="42:77" x14ac:dyDescent="0.25">
      <c r="AP626"/>
      <c r="AW626"/>
      <c r="BY626" s="2"/>
    </row>
    <row r="627" spans="42:77" x14ac:dyDescent="0.25">
      <c r="AP627"/>
      <c r="AW627"/>
      <c r="BY627" s="2"/>
    </row>
    <row r="628" spans="42:77" x14ac:dyDescent="0.25">
      <c r="AP628"/>
      <c r="AW628"/>
      <c r="BY628" s="2"/>
    </row>
    <row r="629" spans="42:77" x14ac:dyDescent="0.25">
      <c r="AP629"/>
      <c r="AW629"/>
      <c r="BY629" s="2"/>
    </row>
    <row r="630" spans="42:77" x14ac:dyDescent="0.25">
      <c r="AP630"/>
      <c r="AW630"/>
      <c r="BY630" s="2"/>
    </row>
    <row r="631" spans="42:77" x14ac:dyDescent="0.25">
      <c r="AP631"/>
      <c r="AW631"/>
      <c r="BY631" s="2"/>
    </row>
    <row r="632" spans="42:77" x14ac:dyDescent="0.25">
      <c r="AP632"/>
      <c r="AW632"/>
      <c r="BY632" s="2"/>
    </row>
    <row r="633" spans="42:77" x14ac:dyDescent="0.25">
      <c r="AP633"/>
      <c r="AW633"/>
      <c r="BY633" s="2"/>
    </row>
    <row r="634" spans="42:77" x14ac:dyDescent="0.25">
      <c r="AP634"/>
      <c r="AW634"/>
      <c r="BY634" s="2"/>
    </row>
    <row r="635" spans="42:77" x14ac:dyDescent="0.25">
      <c r="AP635"/>
      <c r="AW635"/>
      <c r="BY635" s="2"/>
    </row>
    <row r="636" spans="42:77" x14ac:dyDescent="0.25">
      <c r="AP636"/>
      <c r="AW636"/>
      <c r="BY636" s="2"/>
    </row>
    <row r="637" spans="42:77" x14ac:dyDescent="0.25">
      <c r="AP637"/>
      <c r="AW637"/>
      <c r="BY637" s="2"/>
    </row>
    <row r="638" spans="42:77" x14ac:dyDescent="0.25">
      <c r="AP638"/>
      <c r="AW638"/>
      <c r="BY638" s="2"/>
    </row>
    <row r="639" spans="42:77" x14ac:dyDescent="0.25">
      <c r="AP639"/>
      <c r="AW639"/>
      <c r="BY639" s="2"/>
    </row>
    <row r="640" spans="42:77" x14ac:dyDescent="0.25">
      <c r="AP640"/>
      <c r="AW640"/>
      <c r="BY640" s="2"/>
    </row>
    <row r="641" spans="42:77" x14ac:dyDescent="0.25">
      <c r="AP641"/>
      <c r="AW641"/>
      <c r="BY641" s="2"/>
    </row>
    <row r="642" spans="42:77" x14ac:dyDescent="0.25">
      <c r="AP642"/>
      <c r="AW642"/>
      <c r="BY642" s="2"/>
    </row>
    <row r="643" spans="42:77" x14ac:dyDescent="0.25">
      <c r="AP643"/>
      <c r="AW643"/>
      <c r="BY643" s="2"/>
    </row>
    <row r="644" spans="42:77" x14ac:dyDescent="0.25">
      <c r="AP644"/>
      <c r="AW644"/>
      <c r="BY644" s="2"/>
    </row>
    <row r="645" spans="42:77" x14ac:dyDescent="0.25">
      <c r="AP645"/>
      <c r="AW645"/>
      <c r="BY645" s="2"/>
    </row>
    <row r="646" spans="42:77" x14ac:dyDescent="0.25">
      <c r="AP646"/>
      <c r="AW646"/>
      <c r="BY646" s="2"/>
    </row>
    <row r="647" spans="42:77" x14ac:dyDescent="0.25">
      <c r="AP647"/>
      <c r="AW647"/>
      <c r="BY647" s="2"/>
    </row>
    <row r="648" spans="42:77" x14ac:dyDescent="0.25">
      <c r="AP648"/>
      <c r="AW648"/>
      <c r="BY648" s="2"/>
    </row>
    <row r="649" spans="42:77" x14ac:dyDescent="0.25">
      <c r="AP649"/>
      <c r="AW649"/>
      <c r="BY649" s="2"/>
    </row>
    <row r="650" spans="42:77" x14ac:dyDescent="0.25">
      <c r="AP650"/>
      <c r="AW650"/>
      <c r="BY650" s="2"/>
    </row>
    <row r="651" spans="42:77" x14ac:dyDescent="0.25">
      <c r="AP651"/>
      <c r="AW651"/>
      <c r="BY651" s="2"/>
    </row>
    <row r="652" spans="42:77" x14ac:dyDescent="0.25">
      <c r="AP652"/>
      <c r="AW652"/>
      <c r="BY652" s="2"/>
    </row>
    <row r="653" spans="42:77" x14ac:dyDescent="0.25">
      <c r="AP653"/>
      <c r="AW653"/>
      <c r="BY653" s="2"/>
    </row>
    <row r="654" spans="42:77" x14ac:dyDescent="0.25">
      <c r="AP654"/>
      <c r="AW654"/>
      <c r="BY654" s="2"/>
    </row>
    <row r="655" spans="42:77" x14ac:dyDescent="0.25">
      <c r="AP655"/>
      <c r="AW655"/>
      <c r="BY655" s="2"/>
    </row>
    <row r="656" spans="42:77" x14ac:dyDescent="0.25">
      <c r="AP656"/>
      <c r="AW656"/>
      <c r="BY656" s="2"/>
    </row>
    <row r="657" spans="42:77" x14ac:dyDescent="0.25">
      <c r="AP657"/>
      <c r="AW657"/>
      <c r="BY657" s="2"/>
    </row>
    <row r="658" spans="42:77" x14ac:dyDescent="0.25">
      <c r="AP658"/>
      <c r="AW658"/>
      <c r="BY658" s="2"/>
    </row>
    <row r="659" spans="42:77" x14ac:dyDescent="0.25">
      <c r="AP659"/>
      <c r="AW659"/>
      <c r="BY659" s="2"/>
    </row>
    <row r="660" spans="42:77" x14ac:dyDescent="0.25">
      <c r="AP660"/>
      <c r="AW660"/>
      <c r="BY660" s="2"/>
    </row>
    <row r="661" spans="42:77" x14ac:dyDescent="0.25">
      <c r="AP661"/>
      <c r="AW661"/>
      <c r="BY661" s="2"/>
    </row>
    <row r="662" spans="42:77" x14ac:dyDescent="0.25">
      <c r="AP662"/>
      <c r="AW662"/>
      <c r="BY662" s="2"/>
    </row>
    <row r="663" spans="42:77" x14ac:dyDescent="0.25">
      <c r="AP663"/>
      <c r="AW663"/>
      <c r="BY663" s="2"/>
    </row>
    <row r="664" spans="42:77" x14ac:dyDescent="0.25">
      <c r="AP664"/>
      <c r="AW664"/>
      <c r="BY664" s="2"/>
    </row>
    <row r="665" spans="42:77" x14ac:dyDescent="0.25">
      <c r="AP665"/>
      <c r="AW665"/>
      <c r="BY665" s="2"/>
    </row>
    <row r="666" spans="42:77" x14ac:dyDescent="0.25">
      <c r="AP666"/>
      <c r="AW666"/>
      <c r="BY666" s="2"/>
    </row>
    <row r="667" spans="42:77" x14ac:dyDescent="0.25">
      <c r="AP667"/>
      <c r="AW667"/>
      <c r="BY667" s="2"/>
    </row>
    <row r="668" spans="42:77" x14ac:dyDescent="0.25">
      <c r="AP668"/>
      <c r="AW668"/>
      <c r="BY668" s="2"/>
    </row>
    <row r="669" spans="42:77" x14ac:dyDescent="0.25">
      <c r="AP669"/>
      <c r="AW669"/>
      <c r="BY669" s="2"/>
    </row>
    <row r="670" spans="42:77" x14ac:dyDescent="0.25">
      <c r="AP670"/>
      <c r="AW670"/>
      <c r="BY670" s="2"/>
    </row>
    <row r="671" spans="42:77" x14ac:dyDescent="0.25">
      <c r="AP671"/>
      <c r="AW671"/>
      <c r="BY671" s="2"/>
    </row>
    <row r="672" spans="42:77" x14ac:dyDescent="0.25">
      <c r="AP672"/>
      <c r="AW672"/>
      <c r="BY672" s="2"/>
    </row>
    <row r="673" spans="42:77" x14ac:dyDescent="0.25">
      <c r="AP673"/>
      <c r="AW673"/>
      <c r="BY673" s="2"/>
    </row>
    <row r="674" spans="42:77" x14ac:dyDescent="0.25">
      <c r="AP674"/>
      <c r="AW674"/>
      <c r="BY674" s="2"/>
    </row>
    <row r="675" spans="42:77" x14ac:dyDescent="0.25">
      <c r="AP675"/>
      <c r="AW675"/>
      <c r="BY675" s="2"/>
    </row>
    <row r="676" spans="42:77" x14ac:dyDescent="0.25">
      <c r="AP676"/>
      <c r="AW676"/>
      <c r="BY676" s="2"/>
    </row>
    <row r="677" spans="42:77" x14ac:dyDescent="0.25">
      <c r="AP677"/>
      <c r="AW677"/>
      <c r="BY677" s="2"/>
    </row>
    <row r="678" spans="42:77" x14ac:dyDescent="0.25">
      <c r="AP678"/>
      <c r="AW678"/>
      <c r="BY678" s="2"/>
    </row>
    <row r="679" spans="42:77" x14ac:dyDescent="0.25">
      <c r="AP679"/>
      <c r="AW679"/>
      <c r="BY679" s="2"/>
    </row>
    <row r="680" spans="42:77" x14ac:dyDescent="0.25">
      <c r="AP680"/>
      <c r="AW680"/>
      <c r="BY680" s="2"/>
    </row>
    <row r="681" spans="42:77" x14ac:dyDescent="0.25">
      <c r="AP681"/>
      <c r="AW681"/>
      <c r="BY681" s="2"/>
    </row>
    <row r="682" spans="42:77" x14ac:dyDescent="0.25">
      <c r="AP682"/>
      <c r="AW682"/>
      <c r="BY682" s="2"/>
    </row>
    <row r="683" spans="42:77" x14ac:dyDescent="0.25">
      <c r="AP683"/>
      <c r="AW683"/>
      <c r="BY683" s="2"/>
    </row>
    <row r="684" spans="42:77" x14ac:dyDescent="0.25">
      <c r="AP684"/>
      <c r="AW684"/>
      <c r="BY684" s="2"/>
    </row>
    <row r="685" spans="42:77" x14ac:dyDescent="0.25">
      <c r="AP685"/>
      <c r="AW685"/>
      <c r="BY685" s="2"/>
    </row>
    <row r="686" spans="42:77" x14ac:dyDescent="0.25">
      <c r="AP686"/>
      <c r="AW686"/>
      <c r="BY686" s="2"/>
    </row>
    <row r="687" spans="42:77" x14ac:dyDescent="0.25">
      <c r="AP687"/>
      <c r="AW687"/>
      <c r="BY687" s="2"/>
    </row>
    <row r="688" spans="42:77" x14ac:dyDescent="0.25">
      <c r="AP688"/>
      <c r="AW688"/>
      <c r="BY688" s="2"/>
    </row>
    <row r="689" spans="42:77" x14ac:dyDescent="0.25">
      <c r="AP689"/>
      <c r="AW689"/>
      <c r="BY689" s="2"/>
    </row>
    <row r="690" spans="42:77" x14ac:dyDescent="0.25">
      <c r="AP690"/>
      <c r="AW690"/>
      <c r="BY690" s="2"/>
    </row>
    <row r="691" spans="42:77" x14ac:dyDescent="0.25">
      <c r="AP691"/>
      <c r="AW691"/>
      <c r="BY691" s="2"/>
    </row>
    <row r="692" spans="42:77" x14ac:dyDescent="0.25">
      <c r="AP692"/>
      <c r="AW692"/>
      <c r="BY692" s="2"/>
    </row>
    <row r="693" spans="42:77" x14ac:dyDescent="0.25">
      <c r="AP693"/>
      <c r="AW693"/>
      <c r="BY693" s="2"/>
    </row>
    <row r="694" spans="42:77" x14ac:dyDescent="0.25">
      <c r="AP694"/>
      <c r="AW694"/>
      <c r="BY694" s="2"/>
    </row>
    <row r="695" spans="42:77" x14ac:dyDescent="0.25">
      <c r="AP695"/>
      <c r="AW695"/>
      <c r="BY695" s="2"/>
    </row>
    <row r="696" spans="42:77" x14ac:dyDescent="0.25">
      <c r="AP696"/>
      <c r="AW696"/>
      <c r="BY696" s="2"/>
    </row>
    <row r="697" spans="42:77" x14ac:dyDescent="0.25">
      <c r="AP697"/>
      <c r="AW697"/>
      <c r="BY697" s="2"/>
    </row>
    <row r="698" spans="42:77" x14ac:dyDescent="0.25">
      <c r="AP698"/>
      <c r="AW698"/>
      <c r="BY698" s="2"/>
    </row>
    <row r="699" spans="42:77" x14ac:dyDescent="0.25">
      <c r="AP699"/>
      <c r="AW699"/>
      <c r="BY699" s="2"/>
    </row>
    <row r="700" spans="42:77" x14ac:dyDescent="0.25">
      <c r="AP700"/>
      <c r="AW700"/>
      <c r="BY700" s="2"/>
    </row>
    <row r="701" spans="42:77" x14ac:dyDescent="0.25">
      <c r="AP701"/>
      <c r="AW701"/>
      <c r="BY701" s="2"/>
    </row>
    <row r="702" spans="42:77" x14ac:dyDescent="0.25">
      <c r="AP702"/>
      <c r="AW702"/>
      <c r="BY702" s="2"/>
    </row>
    <row r="703" spans="42:77" x14ac:dyDescent="0.25">
      <c r="AP703"/>
      <c r="AW703"/>
      <c r="BY703" s="2"/>
    </row>
    <row r="704" spans="42:77" x14ac:dyDescent="0.25">
      <c r="AP704"/>
      <c r="AW704"/>
      <c r="BY704" s="2"/>
    </row>
    <row r="705" spans="42:77" x14ac:dyDescent="0.25">
      <c r="AP705"/>
      <c r="AW705"/>
      <c r="BY705" s="2"/>
    </row>
    <row r="706" spans="42:77" x14ac:dyDescent="0.25">
      <c r="AP706"/>
      <c r="AW706"/>
      <c r="BY706" s="2"/>
    </row>
    <row r="707" spans="42:77" x14ac:dyDescent="0.25">
      <c r="AP707"/>
      <c r="AW707"/>
      <c r="BY707" s="2"/>
    </row>
    <row r="708" spans="42:77" x14ac:dyDescent="0.25">
      <c r="AP708"/>
      <c r="AW708"/>
      <c r="BY708" s="2"/>
    </row>
    <row r="709" spans="42:77" x14ac:dyDescent="0.25">
      <c r="AP709"/>
      <c r="AW709"/>
      <c r="BY709" s="2"/>
    </row>
    <row r="710" spans="42:77" x14ac:dyDescent="0.25">
      <c r="AP710"/>
      <c r="AW710"/>
      <c r="BY710" s="2"/>
    </row>
    <row r="711" spans="42:77" x14ac:dyDescent="0.25">
      <c r="AP711"/>
      <c r="AW711"/>
      <c r="BY711" s="2"/>
    </row>
    <row r="712" spans="42:77" x14ac:dyDescent="0.25">
      <c r="AP712"/>
      <c r="AW712"/>
      <c r="BY712" s="2"/>
    </row>
    <row r="713" spans="42:77" x14ac:dyDescent="0.25">
      <c r="AP713"/>
      <c r="AW713"/>
      <c r="BY713" s="2"/>
    </row>
    <row r="714" spans="42:77" x14ac:dyDescent="0.25">
      <c r="AP714"/>
      <c r="AW714"/>
      <c r="BY714" s="2"/>
    </row>
    <row r="715" spans="42:77" x14ac:dyDescent="0.25">
      <c r="AP715"/>
      <c r="AW715"/>
      <c r="BY715" s="2"/>
    </row>
    <row r="716" spans="42:77" x14ac:dyDescent="0.25">
      <c r="AP716"/>
      <c r="AW716"/>
      <c r="BY716" s="2"/>
    </row>
    <row r="717" spans="42:77" x14ac:dyDescent="0.25">
      <c r="AP717"/>
      <c r="AW717"/>
      <c r="BY717" s="2"/>
    </row>
    <row r="718" spans="42:77" x14ac:dyDescent="0.25">
      <c r="AP718"/>
      <c r="AW718"/>
      <c r="BY718" s="2"/>
    </row>
    <row r="719" spans="42:77" x14ac:dyDescent="0.25">
      <c r="AP719"/>
      <c r="AW719"/>
      <c r="BY719" s="2"/>
    </row>
    <row r="720" spans="42:77" x14ac:dyDescent="0.25">
      <c r="AP720"/>
      <c r="AW720"/>
      <c r="BY720" s="2"/>
    </row>
    <row r="721" spans="42:77" x14ac:dyDescent="0.25">
      <c r="AP721"/>
      <c r="AW721"/>
      <c r="BY721" s="2"/>
    </row>
    <row r="722" spans="42:77" x14ac:dyDescent="0.25">
      <c r="AP722"/>
      <c r="AW722"/>
      <c r="BY722" s="2"/>
    </row>
    <row r="723" spans="42:77" x14ac:dyDescent="0.25">
      <c r="AP723"/>
      <c r="AW723"/>
      <c r="BY723" s="2"/>
    </row>
    <row r="724" spans="42:77" x14ac:dyDescent="0.25">
      <c r="AP724"/>
      <c r="AW724"/>
      <c r="BY724" s="2"/>
    </row>
    <row r="725" spans="42:77" x14ac:dyDescent="0.25">
      <c r="AP725"/>
      <c r="AW725"/>
      <c r="BY725" s="2"/>
    </row>
    <row r="726" spans="42:77" x14ac:dyDescent="0.25">
      <c r="AP726"/>
      <c r="AW726"/>
      <c r="BY726" s="2"/>
    </row>
    <row r="727" spans="42:77" x14ac:dyDescent="0.25">
      <c r="AP727"/>
      <c r="AW727"/>
      <c r="BY727" s="2"/>
    </row>
    <row r="728" spans="42:77" x14ac:dyDescent="0.25">
      <c r="AP728"/>
      <c r="AW728"/>
      <c r="BY728" s="2"/>
    </row>
    <row r="729" spans="42:77" x14ac:dyDescent="0.25">
      <c r="AP729"/>
      <c r="AW729"/>
      <c r="BY729" s="2"/>
    </row>
    <row r="730" spans="42:77" x14ac:dyDescent="0.25">
      <c r="AP730"/>
      <c r="AW730"/>
      <c r="BY730" s="2"/>
    </row>
    <row r="731" spans="42:77" x14ac:dyDescent="0.25">
      <c r="AP731"/>
      <c r="AW731"/>
      <c r="BY731" s="2"/>
    </row>
    <row r="732" spans="42:77" x14ac:dyDescent="0.25">
      <c r="AP732"/>
      <c r="AW732"/>
      <c r="BY732" s="2"/>
    </row>
    <row r="733" spans="42:77" x14ac:dyDescent="0.25">
      <c r="AP733"/>
      <c r="AW733"/>
      <c r="BY733" s="2"/>
    </row>
    <row r="734" spans="42:77" x14ac:dyDescent="0.25">
      <c r="AP734"/>
      <c r="AW734"/>
      <c r="BY734" s="2"/>
    </row>
    <row r="735" spans="42:77" x14ac:dyDescent="0.25">
      <c r="AP735"/>
      <c r="AW735"/>
      <c r="BY735" s="2"/>
    </row>
    <row r="736" spans="42:77" x14ac:dyDescent="0.25">
      <c r="AP736"/>
      <c r="AW736"/>
      <c r="BY736" s="2"/>
    </row>
    <row r="737" spans="42:77" x14ac:dyDescent="0.25">
      <c r="AP737"/>
      <c r="AW737"/>
      <c r="BY737" s="2"/>
    </row>
    <row r="738" spans="42:77" x14ac:dyDescent="0.25">
      <c r="AP738"/>
      <c r="AW738"/>
      <c r="BY738" s="2"/>
    </row>
    <row r="739" spans="42:77" x14ac:dyDescent="0.25">
      <c r="AP739"/>
      <c r="AW739"/>
      <c r="BY739" s="2"/>
    </row>
    <row r="740" spans="42:77" x14ac:dyDescent="0.25">
      <c r="AP740"/>
      <c r="AW740"/>
      <c r="BY740" s="2"/>
    </row>
    <row r="741" spans="42:77" x14ac:dyDescent="0.25">
      <c r="AP741"/>
      <c r="AW741"/>
      <c r="BY741" s="2"/>
    </row>
    <row r="742" spans="42:77" x14ac:dyDescent="0.25">
      <c r="AP742"/>
      <c r="AW742"/>
      <c r="BY742" s="2"/>
    </row>
    <row r="743" spans="42:77" x14ac:dyDescent="0.25">
      <c r="AP743"/>
      <c r="AW743"/>
      <c r="BY743" s="2"/>
    </row>
    <row r="744" spans="42:77" x14ac:dyDescent="0.25">
      <c r="AP744"/>
      <c r="AW744"/>
      <c r="BY744" s="2"/>
    </row>
    <row r="745" spans="42:77" x14ac:dyDescent="0.25">
      <c r="AP745"/>
      <c r="AW745"/>
      <c r="BY745" s="2"/>
    </row>
    <row r="746" spans="42:77" x14ac:dyDescent="0.25">
      <c r="AP746"/>
      <c r="AW746"/>
      <c r="BY746" s="2"/>
    </row>
    <row r="747" spans="42:77" x14ac:dyDescent="0.25">
      <c r="AP747"/>
      <c r="AW747"/>
      <c r="BY747" s="2"/>
    </row>
    <row r="748" spans="42:77" x14ac:dyDescent="0.25">
      <c r="AP748"/>
      <c r="AW748"/>
      <c r="BY748" s="2"/>
    </row>
    <row r="749" spans="42:77" x14ac:dyDescent="0.25">
      <c r="AP749"/>
      <c r="AW749"/>
      <c r="BY749" s="2"/>
    </row>
    <row r="750" spans="42:77" x14ac:dyDescent="0.25">
      <c r="AP750"/>
      <c r="AW750"/>
      <c r="BY750" s="2"/>
    </row>
    <row r="751" spans="42:77" x14ac:dyDescent="0.25">
      <c r="AP751"/>
      <c r="AW751"/>
      <c r="BY751" s="2"/>
    </row>
    <row r="752" spans="42:77" x14ac:dyDescent="0.25">
      <c r="AP752"/>
      <c r="AW752"/>
      <c r="BY752" s="2"/>
    </row>
    <row r="753" spans="42:77" x14ac:dyDescent="0.25">
      <c r="AP753"/>
      <c r="AW753"/>
      <c r="BY753" s="2"/>
    </row>
    <row r="754" spans="42:77" x14ac:dyDescent="0.25">
      <c r="AP754"/>
      <c r="AW754"/>
      <c r="BY754" s="2"/>
    </row>
    <row r="755" spans="42:77" x14ac:dyDescent="0.25">
      <c r="AP755"/>
      <c r="AW755"/>
      <c r="BY755" s="2"/>
    </row>
    <row r="756" spans="42:77" x14ac:dyDescent="0.25">
      <c r="AP756"/>
      <c r="AW756"/>
      <c r="BY756" s="2"/>
    </row>
    <row r="757" spans="42:77" x14ac:dyDescent="0.25">
      <c r="AP757"/>
      <c r="AW757"/>
      <c r="BY757" s="2"/>
    </row>
    <row r="758" spans="42:77" x14ac:dyDescent="0.25">
      <c r="AP758"/>
      <c r="AW758"/>
      <c r="BY758" s="2"/>
    </row>
    <row r="759" spans="42:77" x14ac:dyDescent="0.25">
      <c r="AP759"/>
      <c r="AW759"/>
      <c r="BY759" s="2"/>
    </row>
    <row r="760" spans="42:77" x14ac:dyDescent="0.25">
      <c r="AP760"/>
      <c r="AW760"/>
      <c r="BY760" s="2"/>
    </row>
    <row r="761" spans="42:77" x14ac:dyDescent="0.25">
      <c r="AP761"/>
      <c r="AW761"/>
      <c r="BY761" s="2"/>
    </row>
    <row r="762" spans="42:77" x14ac:dyDescent="0.25">
      <c r="AP762"/>
      <c r="AW762"/>
      <c r="BY762" s="2"/>
    </row>
    <row r="763" spans="42:77" x14ac:dyDescent="0.25">
      <c r="AP763"/>
      <c r="AW763"/>
      <c r="BY763" s="2"/>
    </row>
    <row r="764" spans="42:77" x14ac:dyDescent="0.25">
      <c r="AP764"/>
      <c r="AW764"/>
      <c r="BY764" s="2"/>
    </row>
    <row r="765" spans="42:77" x14ac:dyDescent="0.25">
      <c r="AP765"/>
      <c r="AW765"/>
      <c r="BY765" s="2"/>
    </row>
    <row r="766" spans="42:77" x14ac:dyDescent="0.25">
      <c r="AP766"/>
      <c r="AW766"/>
      <c r="BY766" s="2"/>
    </row>
    <row r="767" spans="42:77" x14ac:dyDescent="0.25">
      <c r="AP767"/>
      <c r="AW767"/>
      <c r="BY767" s="2"/>
    </row>
    <row r="768" spans="42:77" x14ac:dyDescent="0.25">
      <c r="AP768"/>
      <c r="AW768"/>
      <c r="BY768" s="2"/>
    </row>
    <row r="769" spans="42:77" x14ac:dyDescent="0.25">
      <c r="AP769"/>
      <c r="AW769"/>
      <c r="BY769" s="2"/>
    </row>
    <row r="770" spans="42:77" x14ac:dyDescent="0.25">
      <c r="AP770"/>
      <c r="AW770"/>
      <c r="BY770" s="2"/>
    </row>
    <row r="771" spans="42:77" x14ac:dyDescent="0.25">
      <c r="AP771"/>
      <c r="AW771"/>
      <c r="BY771" s="2"/>
    </row>
    <row r="772" spans="42:77" x14ac:dyDescent="0.25">
      <c r="AP772"/>
      <c r="AW772"/>
      <c r="BY772" s="2"/>
    </row>
    <row r="773" spans="42:77" x14ac:dyDescent="0.25">
      <c r="AP773"/>
      <c r="AW773"/>
      <c r="BY773" s="2"/>
    </row>
    <row r="774" spans="42:77" x14ac:dyDescent="0.25">
      <c r="AP774"/>
      <c r="AW774"/>
      <c r="BY774" s="2"/>
    </row>
    <row r="775" spans="42:77" x14ac:dyDescent="0.25">
      <c r="AP775"/>
      <c r="AW775"/>
      <c r="BY775" s="2"/>
    </row>
    <row r="776" spans="42:77" x14ac:dyDescent="0.25">
      <c r="AP776"/>
      <c r="AW776"/>
      <c r="BY776" s="2"/>
    </row>
    <row r="777" spans="42:77" x14ac:dyDescent="0.25">
      <c r="AP777"/>
      <c r="AW777"/>
      <c r="BY777" s="2"/>
    </row>
    <row r="778" spans="42:77" x14ac:dyDescent="0.25">
      <c r="AP778"/>
      <c r="AW778"/>
      <c r="BY778" s="2"/>
    </row>
    <row r="779" spans="42:77" x14ac:dyDescent="0.25">
      <c r="AP779"/>
      <c r="AW779"/>
      <c r="BY779" s="2"/>
    </row>
    <row r="780" spans="42:77" x14ac:dyDescent="0.25">
      <c r="AP780"/>
      <c r="AW780"/>
      <c r="BY780" s="2"/>
    </row>
    <row r="781" spans="42:77" x14ac:dyDescent="0.25">
      <c r="AP781"/>
      <c r="AW781"/>
      <c r="BY781" s="2"/>
    </row>
    <row r="782" spans="42:77" x14ac:dyDescent="0.25">
      <c r="AP782"/>
      <c r="AW782"/>
      <c r="BY782" s="2"/>
    </row>
    <row r="783" spans="42:77" x14ac:dyDescent="0.25">
      <c r="AP783"/>
      <c r="AW783"/>
      <c r="BY783" s="2"/>
    </row>
    <row r="784" spans="42:77" x14ac:dyDescent="0.25">
      <c r="AP784"/>
      <c r="AW784"/>
      <c r="BY784" s="2"/>
    </row>
    <row r="785" spans="42:77" x14ac:dyDescent="0.25">
      <c r="AP785"/>
      <c r="AW785"/>
      <c r="BY785" s="2"/>
    </row>
    <row r="786" spans="42:77" x14ac:dyDescent="0.25">
      <c r="AP786"/>
      <c r="AW786"/>
      <c r="BY786" s="2"/>
    </row>
    <row r="787" spans="42:77" x14ac:dyDescent="0.25">
      <c r="AP787"/>
      <c r="AW787"/>
      <c r="BY787" s="2"/>
    </row>
    <row r="788" spans="42:77" x14ac:dyDescent="0.25">
      <c r="AP788"/>
      <c r="AW788"/>
      <c r="BY788" s="2"/>
    </row>
    <row r="789" spans="42:77" x14ac:dyDescent="0.25">
      <c r="AP789"/>
      <c r="AW789"/>
      <c r="BY789" s="2"/>
    </row>
    <row r="790" spans="42:77" x14ac:dyDescent="0.25">
      <c r="AP790"/>
      <c r="AW790"/>
      <c r="BY790" s="2"/>
    </row>
    <row r="791" spans="42:77" x14ac:dyDescent="0.25">
      <c r="AP791"/>
      <c r="AW791"/>
      <c r="BY791" s="2"/>
    </row>
    <row r="792" spans="42:77" x14ac:dyDescent="0.25">
      <c r="AP792"/>
      <c r="AW792"/>
      <c r="BY792" s="2"/>
    </row>
    <row r="793" spans="42:77" x14ac:dyDescent="0.25">
      <c r="AP793"/>
      <c r="AW793"/>
      <c r="BY793" s="2"/>
    </row>
    <row r="794" spans="42:77" x14ac:dyDescent="0.25">
      <c r="AP794"/>
      <c r="AW794"/>
      <c r="BY794" s="2"/>
    </row>
    <row r="795" spans="42:77" x14ac:dyDescent="0.25">
      <c r="AP795"/>
      <c r="AW795"/>
      <c r="BY795" s="2"/>
    </row>
    <row r="796" spans="42:77" x14ac:dyDescent="0.25">
      <c r="AP796"/>
      <c r="AW796"/>
      <c r="BY796" s="2"/>
    </row>
    <row r="797" spans="42:77" x14ac:dyDescent="0.25">
      <c r="AP797"/>
      <c r="AW797"/>
      <c r="BY797" s="2"/>
    </row>
    <row r="798" spans="42:77" x14ac:dyDescent="0.25">
      <c r="AP798"/>
      <c r="AW798"/>
      <c r="BY798" s="2"/>
    </row>
    <row r="799" spans="42:77" x14ac:dyDescent="0.25">
      <c r="AP799"/>
      <c r="AW799"/>
      <c r="BY799" s="2"/>
    </row>
    <row r="800" spans="42:77" x14ac:dyDescent="0.25">
      <c r="AP800"/>
      <c r="AW800"/>
      <c r="BY800" s="2"/>
    </row>
    <row r="801" spans="42:77" x14ac:dyDescent="0.25">
      <c r="AP801"/>
      <c r="AW801"/>
      <c r="BY801" s="2"/>
    </row>
    <row r="802" spans="42:77" x14ac:dyDescent="0.25">
      <c r="AP802"/>
      <c r="AW802"/>
      <c r="BY802" s="2"/>
    </row>
    <row r="803" spans="42:77" x14ac:dyDescent="0.25">
      <c r="AP803"/>
      <c r="AW803"/>
      <c r="BY803" s="2"/>
    </row>
    <row r="804" spans="42:77" x14ac:dyDescent="0.25">
      <c r="AP804"/>
      <c r="AW804"/>
      <c r="BY804" s="2"/>
    </row>
    <row r="805" spans="42:77" x14ac:dyDescent="0.25">
      <c r="AP805"/>
      <c r="AW805"/>
      <c r="BY805" s="2"/>
    </row>
    <row r="806" spans="42:77" x14ac:dyDescent="0.25">
      <c r="AP806"/>
      <c r="AW806"/>
      <c r="BY806" s="2"/>
    </row>
    <row r="807" spans="42:77" x14ac:dyDescent="0.25">
      <c r="AP807"/>
      <c r="AW807"/>
      <c r="BY807" s="2"/>
    </row>
    <row r="808" spans="42:77" x14ac:dyDescent="0.25">
      <c r="AP808"/>
      <c r="AW808"/>
      <c r="BY808" s="2"/>
    </row>
    <row r="809" spans="42:77" x14ac:dyDescent="0.25">
      <c r="AP809"/>
      <c r="AW809"/>
      <c r="BY809" s="2"/>
    </row>
    <row r="810" spans="42:77" x14ac:dyDescent="0.25">
      <c r="AP810"/>
      <c r="AW810"/>
      <c r="BY810" s="2"/>
    </row>
    <row r="811" spans="42:77" x14ac:dyDescent="0.25">
      <c r="AP811"/>
      <c r="AW811"/>
      <c r="BY811" s="2"/>
    </row>
    <row r="812" spans="42:77" x14ac:dyDescent="0.25">
      <c r="AP812"/>
      <c r="AW812"/>
      <c r="BY812" s="2"/>
    </row>
    <row r="813" spans="42:77" x14ac:dyDescent="0.25">
      <c r="AP813"/>
      <c r="AW813"/>
      <c r="BY813" s="2"/>
    </row>
    <row r="814" spans="42:77" x14ac:dyDescent="0.25">
      <c r="AP814"/>
      <c r="AW814"/>
      <c r="BY814" s="2"/>
    </row>
    <row r="815" spans="42:77" x14ac:dyDescent="0.25">
      <c r="AP815"/>
      <c r="AW815"/>
      <c r="BY815" s="2"/>
    </row>
    <row r="816" spans="42:77" x14ac:dyDescent="0.25">
      <c r="AP816"/>
      <c r="AW816"/>
      <c r="BY816" s="2"/>
    </row>
    <row r="817" spans="42:77" x14ac:dyDescent="0.25">
      <c r="AP817"/>
      <c r="AW817"/>
      <c r="BY817" s="2"/>
    </row>
    <row r="818" spans="42:77" x14ac:dyDescent="0.25">
      <c r="AP818"/>
      <c r="AW818"/>
      <c r="BY818" s="2"/>
    </row>
    <row r="819" spans="42:77" x14ac:dyDescent="0.25">
      <c r="AP819"/>
      <c r="AW819"/>
      <c r="BY819" s="2"/>
    </row>
    <row r="820" spans="42:77" x14ac:dyDescent="0.25">
      <c r="AP820"/>
      <c r="AW820"/>
      <c r="BY820" s="2"/>
    </row>
    <row r="821" spans="42:77" x14ac:dyDescent="0.25">
      <c r="AP821"/>
      <c r="AW821"/>
      <c r="BY821" s="2"/>
    </row>
    <row r="822" spans="42:77" x14ac:dyDescent="0.25">
      <c r="AP822"/>
      <c r="AW822"/>
      <c r="BY822" s="2"/>
    </row>
    <row r="823" spans="42:77" x14ac:dyDescent="0.25">
      <c r="AP823"/>
      <c r="AW823"/>
      <c r="BY823" s="2"/>
    </row>
    <row r="824" spans="42:77" x14ac:dyDescent="0.25">
      <c r="AP824"/>
      <c r="AW824"/>
      <c r="BY824" s="2"/>
    </row>
    <row r="825" spans="42:77" x14ac:dyDescent="0.25">
      <c r="AP825"/>
      <c r="AW825"/>
      <c r="BY825" s="2"/>
    </row>
    <row r="826" spans="42:77" x14ac:dyDescent="0.25">
      <c r="AP826"/>
      <c r="AW826"/>
      <c r="BY826" s="2"/>
    </row>
    <row r="827" spans="42:77" x14ac:dyDescent="0.25">
      <c r="AP827"/>
      <c r="AW827"/>
      <c r="BY827" s="2"/>
    </row>
    <row r="828" spans="42:77" x14ac:dyDescent="0.25">
      <c r="AP828"/>
      <c r="AW828"/>
      <c r="BY828" s="2"/>
    </row>
    <row r="829" spans="42:77" x14ac:dyDescent="0.25">
      <c r="AP829"/>
      <c r="AW829"/>
      <c r="BY829" s="2"/>
    </row>
    <row r="830" spans="42:77" x14ac:dyDescent="0.25">
      <c r="AP830"/>
      <c r="AW830"/>
      <c r="BY830" s="2"/>
    </row>
    <row r="831" spans="42:77" x14ac:dyDescent="0.25">
      <c r="AP831"/>
      <c r="AW831"/>
      <c r="BY831" s="2"/>
    </row>
    <row r="832" spans="42:77" x14ac:dyDescent="0.25">
      <c r="AP832"/>
      <c r="AW832"/>
      <c r="BY832" s="2"/>
    </row>
    <row r="833" spans="42:77" x14ac:dyDescent="0.25">
      <c r="AP833"/>
      <c r="AW833"/>
      <c r="BY833" s="2"/>
    </row>
    <row r="834" spans="42:77" x14ac:dyDescent="0.25">
      <c r="AP834"/>
      <c r="AW834"/>
      <c r="BY834" s="2"/>
    </row>
    <row r="835" spans="42:77" x14ac:dyDescent="0.25">
      <c r="AP835"/>
      <c r="AW835"/>
      <c r="BY835" s="2"/>
    </row>
    <row r="836" spans="42:77" x14ac:dyDescent="0.25">
      <c r="AP836"/>
      <c r="AW836"/>
      <c r="BY836" s="2"/>
    </row>
    <row r="837" spans="42:77" x14ac:dyDescent="0.25">
      <c r="AP837"/>
      <c r="AW837"/>
      <c r="BY837" s="2"/>
    </row>
    <row r="838" spans="42:77" x14ac:dyDescent="0.25">
      <c r="AP838"/>
      <c r="AW838"/>
      <c r="BY838" s="2"/>
    </row>
    <row r="839" spans="42:77" x14ac:dyDescent="0.25">
      <c r="AP839"/>
      <c r="AW839"/>
      <c r="BY839" s="2"/>
    </row>
    <row r="840" spans="42:77" x14ac:dyDescent="0.25">
      <c r="AP840"/>
      <c r="AW840"/>
      <c r="BY840" s="2"/>
    </row>
    <row r="841" spans="42:77" x14ac:dyDescent="0.25">
      <c r="AP841"/>
      <c r="AW841"/>
      <c r="BY841" s="2"/>
    </row>
    <row r="842" spans="42:77" x14ac:dyDescent="0.25">
      <c r="AP842"/>
      <c r="AW842"/>
      <c r="BY842" s="2"/>
    </row>
    <row r="843" spans="42:77" x14ac:dyDescent="0.25">
      <c r="AP843"/>
      <c r="AW843"/>
      <c r="BY843" s="2"/>
    </row>
    <row r="844" spans="42:77" x14ac:dyDescent="0.25">
      <c r="AP844"/>
      <c r="AW844"/>
      <c r="BY844" s="2"/>
    </row>
    <row r="845" spans="42:77" x14ac:dyDescent="0.25">
      <c r="AP845"/>
      <c r="AW845"/>
      <c r="BY845" s="2"/>
    </row>
    <row r="846" spans="42:77" x14ac:dyDescent="0.25">
      <c r="AP846"/>
      <c r="AW846"/>
      <c r="BY846" s="2"/>
    </row>
    <row r="847" spans="42:77" x14ac:dyDescent="0.25">
      <c r="AP847"/>
      <c r="AW847"/>
      <c r="BY847" s="2"/>
    </row>
    <row r="848" spans="42:77" x14ac:dyDescent="0.25">
      <c r="AP848"/>
      <c r="AW848"/>
      <c r="BY848" s="2"/>
    </row>
    <row r="849" spans="42:77" x14ac:dyDescent="0.25">
      <c r="AP849"/>
      <c r="AW849"/>
      <c r="BY849" s="2"/>
    </row>
    <row r="850" spans="42:77" x14ac:dyDescent="0.25">
      <c r="AP850"/>
      <c r="AW850"/>
      <c r="BY850" s="2"/>
    </row>
    <row r="851" spans="42:77" x14ac:dyDescent="0.25">
      <c r="AP851"/>
      <c r="AW851"/>
      <c r="BY851" s="2"/>
    </row>
    <row r="852" spans="42:77" x14ac:dyDescent="0.25">
      <c r="AP852"/>
      <c r="AW852"/>
      <c r="BY852" s="2"/>
    </row>
    <row r="853" spans="42:77" x14ac:dyDescent="0.25">
      <c r="AP853"/>
      <c r="AW853"/>
      <c r="BY853" s="2"/>
    </row>
    <row r="854" spans="42:77" x14ac:dyDescent="0.25">
      <c r="AP854"/>
      <c r="AW854"/>
      <c r="BY854" s="2"/>
    </row>
    <row r="855" spans="42:77" x14ac:dyDescent="0.25">
      <c r="AP855"/>
      <c r="AW855"/>
      <c r="BY855" s="2"/>
    </row>
    <row r="856" spans="42:77" x14ac:dyDescent="0.25">
      <c r="AP856"/>
      <c r="AW856"/>
      <c r="BY856" s="2"/>
    </row>
    <row r="857" spans="42:77" x14ac:dyDescent="0.25">
      <c r="AP857"/>
      <c r="AW857"/>
      <c r="BY857" s="2"/>
    </row>
    <row r="858" spans="42:77" x14ac:dyDescent="0.25">
      <c r="AP858"/>
      <c r="AW858"/>
      <c r="BY858" s="2"/>
    </row>
    <row r="859" spans="42:77" x14ac:dyDescent="0.25">
      <c r="AP859"/>
      <c r="AW859"/>
      <c r="BY859" s="2"/>
    </row>
    <row r="860" spans="42:77" x14ac:dyDescent="0.25">
      <c r="AP860"/>
      <c r="AW860"/>
      <c r="BY860" s="2"/>
    </row>
    <row r="861" spans="42:77" x14ac:dyDescent="0.25">
      <c r="AP861"/>
      <c r="AW861"/>
      <c r="BY861" s="2"/>
    </row>
    <row r="862" spans="42:77" x14ac:dyDescent="0.25">
      <c r="AP862"/>
      <c r="AW862"/>
      <c r="BY862" s="2"/>
    </row>
    <row r="863" spans="42:77" x14ac:dyDescent="0.25">
      <c r="AP863"/>
      <c r="AW863"/>
      <c r="BY863" s="2"/>
    </row>
    <row r="864" spans="42:77" x14ac:dyDescent="0.25">
      <c r="AP864"/>
      <c r="AW864"/>
      <c r="BY864" s="2"/>
    </row>
    <row r="865" spans="42:77" x14ac:dyDescent="0.25">
      <c r="AP865"/>
      <c r="AW865"/>
      <c r="BY865" s="2"/>
    </row>
    <row r="866" spans="42:77" x14ac:dyDescent="0.25">
      <c r="AP866"/>
      <c r="AW866"/>
      <c r="BY866" s="2"/>
    </row>
    <row r="867" spans="42:77" x14ac:dyDescent="0.25">
      <c r="AP867"/>
      <c r="AW867"/>
      <c r="BY867" s="2"/>
    </row>
    <row r="868" spans="42:77" x14ac:dyDescent="0.25">
      <c r="AP868"/>
      <c r="AW868"/>
      <c r="BY868" s="2"/>
    </row>
    <row r="869" spans="42:77" x14ac:dyDescent="0.25">
      <c r="AP869"/>
      <c r="AW869"/>
      <c r="BY869" s="2"/>
    </row>
    <row r="870" spans="42:77" x14ac:dyDescent="0.25">
      <c r="AP870"/>
      <c r="AW870"/>
      <c r="BY870" s="2"/>
    </row>
    <row r="871" spans="42:77" x14ac:dyDescent="0.25">
      <c r="AP871"/>
      <c r="AW871"/>
      <c r="BY871" s="2"/>
    </row>
    <row r="872" spans="42:77" x14ac:dyDescent="0.25">
      <c r="AP872"/>
      <c r="AW872"/>
      <c r="BY872" s="2"/>
    </row>
    <row r="873" spans="42:77" x14ac:dyDescent="0.25">
      <c r="AP873"/>
      <c r="AW873"/>
      <c r="BY873" s="2"/>
    </row>
    <row r="874" spans="42:77" x14ac:dyDescent="0.25">
      <c r="AP874"/>
      <c r="AW874"/>
      <c r="BY874" s="2"/>
    </row>
    <row r="875" spans="42:77" x14ac:dyDescent="0.25">
      <c r="AP875"/>
      <c r="AW875"/>
      <c r="BY875" s="2"/>
    </row>
    <row r="876" spans="42:77" x14ac:dyDescent="0.25">
      <c r="AP876"/>
      <c r="AW876"/>
      <c r="BY876" s="2"/>
    </row>
    <row r="877" spans="42:77" x14ac:dyDescent="0.25">
      <c r="AP877"/>
      <c r="AW877"/>
      <c r="BY877" s="2"/>
    </row>
    <row r="878" spans="42:77" x14ac:dyDescent="0.25">
      <c r="AP878"/>
      <c r="AW878"/>
      <c r="BY878" s="2"/>
    </row>
    <row r="879" spans="42:77" x14ac:dyDescent="0.25">
      <c r="AP879"/>
      <c r="AW879"/>
      <c r="BY879" s="2"/>
    </row>
    <row r="880" spans="42:77" x14ac:dyDescent="0.25">
      <c r="AP880"/>
      <c r="AW880"/>
      <c r="BY880" s="2"/>
    </row>
    <row r="881" spans="42:77" x14ac:dyDescent="0.25">
      <c r="AP881"/>
      <c r="AW881"/>
      <c r="BY881" s="2"/>
    </row>
    <row r="882" spans="42:77" x14ac:dyDescent="0.25">
      <c r="AP882"/>
      <c r="AW882"/>
      <c r="BY882" s="2"/>
    </row>
    <row r="883" spans="42:77" x14ac:dyDescent="0.25">
      <c r="AP883"/>
      <c r="AW883"/>
      <c r="BY883" s="2"/>
    </row>
    <row r="884" spans="42:77" x14ac:dyDescent="0.25">
      <c r="AP884"/>
      <c r="AW884"/>
      <c r="BY884" s="2"/>
    </row>
    <row r="885" spans="42:77" x14ac:dyDescent="0.25">
      <c r="AP885"/>
      <c r="AW885"/>
      <c r="BY885" s="2"/>
    </row>
    <row r="886" spans="42:77" x14ac:dyDescent="0.25">
      <c r="AP886"/>
      <c r="AW886"/>
      <c r="BY886" s="2"/>
    </row>
    <row r="887" spans="42:77" x14ac:dyDescent="0.25">
      <c r="AP887"/>
      <c r="AW887"/>
      <c r="BY887" s="2"/>
    </row>
    <row r="888" spans="42:77" x14ac:dyDescent="0.25">
      <c r="AP888"/>
      <c r="AW888"/>
      <c r="BY888" s="2"/>
    </row>
    <row r="889" spans="42:77" x14ac:dyDescent="0.25">
      <c r="AP889"/>
      <c r="AW889"/>
      <c r="BY889" s="2"/>
    </row>
    <row r="890" spans="42:77" x14ac:dyDescent="0.25">
      <c r="AP890"/>
      <c r="AW890"/>
      <c r="BY890" s="2"/>
    </row>
    <row r="891" spans="42:77" x14ac:dyDescent="0.25">
      <c r="AP891"/>
      <c r="AW891"/>
      <c r="BY891" s="2"/>
    </row>
    <row r="892" spans="42:77" x14ac:dyDescent="0.25">
      <c r="AP892"/>
      <c r="AW892"/>
      <c r="BY892" s="2"/>
    </row>
    <row r="893" spans="42:77" x14ac:dyDescent="0.25">
      <c r="AP893"/>
      <c r="AW893"/>
      <c r="BY893" s="2"/>
    </row>
    <row r="894" spans="42:77" x14ac:dyDescent="0.25">
      <c r="AP894"/>
      <c r="AW894"/>
      <c r="BY894" s="2"/>
    </row>
    <row r="895" spans="42:77" x14ac:dyDescent="0.25">
      <c r="AP895"/>
      <c r="AW895"/>
      <c r="BY895" s="2"/>
    </row>
    <row r="896" spans="42:77" x14ac:dyDescent="0.25">
      <c r="AP896"/>
      <c r="AW896"/>
      <c r="BY896" s="2"/>
    </row>
    <row r="897" spans="42:77" x14ac:dyDescent="0.25">
      <c r="AP897"/>
      <c r="AW897"/>
      <c r="BY897" s="2"/>
    </row>
    <row r="898" spans="42:77" x14ac:dyDescent="0.25">
      <c r="AP898"/>
      <c r="AW898"/>
      <c r="BY898" s="2"/>
    </row>
    <row r="899" spans="42:77" x14ac:dyDescent="0.25">
      <c r="AP899"/>
      <c r="AW899"/>
      <c r="BY899" s="2"/>
    </row>
    <row r="900" spans="42:77" x14ac:dyDescent="0.25">
      <c r="AP900"/>
      <c r="AW900"/>
      <c r="BY900" s="2"/>
    </row>
    <row r="901" spans="42:77" x14ac:dyDescent="0.25">
      <c r="AP901"/>
      <c r="AW901"/>
      <c r="BY901" s="2"/>
    </row>
    <row r="902" spans="42:77" x14ac:dyDescent="0.25">
      <c r="AP902"/>
      <c r="AW902"/>
      <c r="BY902" s="2"/>
    </row>
    <row r="903" spans="42:77" x14ac:dyDescent="0.25">
      <c r="AP903"/>
      <c r="AW903"/>
      <c r="BY903" s="2"/>
    </row>
    <row r="904" spans="42:77" x14ac:dyDescent="0.25">
      <c r="AP904"/>
      <c r="AW904"/>
      <c r="BY904" s="2"/>
    </row>
    <row r="905" spans="42:77" x14ac:dyDescent="0.25">
      <c r="AP905"/>
      <c r="AW905"/>
      <c r="BY905" s="2"/>
    </row>
    <row r="906" spans="42:77" x14ac:dyDescent="0.25">
      <c r="AP906"/>
      <c r="AW906"/>
      <c r="BY906" s="2"/>
    </row>
    <row r="907" spans="42:77" x14ac:dyDescent="0.25">
      <c r="AP907"/>
      <c r="AW907"/>
      <c r="BY907" s="2"/>
    </row>
    <row r="908" spans="42:77" x14ac:dyDescent="0.25">
      <c r="AP908"/>
      <c r="AW908"/>
      <c r="BY908" s="2"/>
    </row>
    <row r="909" spans="42:77" x14ac:dyDescent="0.25">
      <c r="AP909"/>
      <c r="AW909"/>
      <c r="BY909" s="2"/>
    </row>
    <row r="910" spans="42:77" x14ac:dyDescent="0.25">
      <c r="AP910"/>
      <c r="AW910"/>
      <c r="BY910" s="2"/>
    </row>
    <row r="911" spans="42:77" x14ac:dyDescent="0.25">
      <c r="AP911"/>
      <c r="AW911"/>
      <c r="BY911" s="2"/>
    </row>
    <row r="912" spans="42:77" x14ac:dyDescent="0.25">
      <c r="AP912"/>
      <c r="AW912"/>
      <c r="BY912" s="2"/>
    </row>
    <row r="913" spans="42:77" x14ac:dyDescent="0.25">
      <c r="AP913"/>
      <c r="AW913"/>
      <c r="BY913" s="2"/>
    </row>
    <row r="914" spans="42:77" x14ac:dyDescent="0.25">
      <c r="AP914"/>
      <c r="AW914"/>
      <c r="BY914" s="2"/>
    </row>
    <row r="915" spans="42:77" x14ac:dyDescent="0.25">
      <c r="AP915"/>
      <c r="AW915"/>
      <c r="BY915" s="2"/>
    </row>
    <row r="916" spans="42:77" x14ac:dyDescent="0.25">
      <c r="AP916"/>
      <c r="AW916"/>
      <c r="BY916" s="2"/>
    </row>
    <row r="917" spans="42:77" x14ac:dyDescent="0.25">
      <c r="AP917"/>
      <c r="AW917"/>
      <c r="BY917" s="2"/>
    </row>
    <row r="918" spans="42:77" x14ac:dyDescent="0.25">
      <c r="AP918"/>
      <c r="AW918"/>
      <c r="BY918" s="2"/>
    </row>
    <row r="919" spans="42:77" x14ac:dyDescent="0.25">
      <c r="AP919"/>
      <c r="AW919"/>
      <c r="BY919" s="2"/>
    </row>
    <row r="920" spans="42:77" x14ac:dyDescent="0.25">
      <c r="AP920"/>
      <c r="AW920"/>
      <c r="BY920" s="2"/>
    </row>
    <row r="921" spans="42:77" x14ac:dyDescent="0.25">
      <c r="AP921"/>
      <c r="AW921"/>
      <c r="BY921" s="2"/>
    </row>
    <row r="922" spans="42:77" x14ac:dyDescent="0.25">
      <c r="AP922"/>
      <c r="AW922"/>
      <c r="BY922" s="2"/>
    </row>
    <row r="923" spans="42:77" x14ac:dyDescent="0.25">
      <c r="AP923"/>
      <c r="AW923"/>
      <c r="BY923" s="2"/>
    </row>
    <row r="924" spans="42:77" x14ac:dyDescent="0.25">
      <c r="AP924"/>
      <c r="AW924"/>
      <c r="BY924" s="2"/>
    </row>
    <row r="925" spans="42:77" x14ac:dyDescent="0.25">
      <c r="AP925"/>
      <c r="AW925"/>
      <c r="BY925" s="2"/>
    </row>
    <row r="926" spans="42:77" x14ac:dyDescent="0.25">
      <c r="AP926"/>
      <c r="AW926"/>
      <c r="BY926" s="2"/>
    </row>
    <row r="927" spans="42:77" x14ac:dyDescent="0.25">
      <c r="AP927"/>
      <c r="AW927"/>
      <c r="BY927" s="2"/>
    </row>
    <row r="928" spans="42:77" x14ac:dyDescent="0.25">
      <c r="AP928"/>
      <c r="AW928"/>
      <c r="BY928" s="2"/>
    </row>
    <row r="929" spans="42:77" x14ac:dyDescent="0.25">
      <c r="AP929"/>
      <c r="AW929"/>
      <c r="BY929" s="2"/>
    </row>
    <row r="930" spans="42:77" x14ac:dyDescent="0.25">
      <c r="AP930"/>
      <c r="AW930"/>
      <c r="BY930" s="2"/>
    </row>
    <row r="931" spans="42:77" x14ac:dyDescent="0.25">
      <c r="AP931"/>
      <c r="AW931"/>
      <c r="BY931" s="2"/>
    </row>
    <row r="932" spans="42:77" x14ac:dyDescent="0.25">
      <c r="AP932"/>
      <c r="AW932"/>
      <c r="BY932" s="2"/>
    </row>
    <row r="933" spans="42:77" x14ac:dyDescent="0.25">
      <c r="AP933"/>
      <c r="AW933"/>
      <c r="BY933" s="2"/>
    </row>
    <row r="934" spans="42:77" x14ac:dyDescent="0.25">
      <c r="AP934"/>
      <c r="AW934"/>
      <c r="BY934" s="2"/>
    </row>
    <row r="935" spans="42:77" x14ac:dyDescent="0.25">
      <c r="AP935"/>
      <c r="AW935"/>
      <c r="BY935" s="2"/>
    </row>
    <row r="936" spans="42:77" x14ac:dyDescent="0.25">
      <c r="AP936"/>
      <c r="AW936"/>
      <c r="BY936" s="2"/>
    </row>
    <row r="937" spans="42:77" x14ac:dyDescent="0.25">
      <c r="AP937"/>
      <c r="AW937"/>
      <c r="BY937" s="2"/>
    </row>
    <row r="938" spans="42:77" x14ac:dyDescent="0.25">
      <c r="AP938"/>
      <c r="AW938"/>
      <c r="BY938" s="2"/>
    </row>
    <row r="939" spans="42:77" x14ac:dyDescent="0.25">
      <c r="AP939"/>
      <c r="AW939"/>
      <c r="BY939" s="2"/>
    </row>
    <row r="940" spans="42:77" x14ac:dyDescent="0.25">
      <c r="AP940"/>
      <c r="AW940"/>
      <c r="BY940" s="2"/>
    </row>
    <row r="941" spans="42:77" x14ac:dyDescent="0.25">
      <c r="AP941"/>
      <c r="AW941"/>
      <c r="BY941" s="2"/>
    </row>
    <row r="942" spans="42:77" x14ac:dyDescent="0.25">
      <c r="AP942"/>
      <c r="AW942"/>
      <c r="BY942" s="2"/>
    </row>
    <row r="943" spans="42:77" x14ac:dyDescent="0.25">
      <c r="AP943"/>
      <c r="AW943"/>
      <c r="BY943" s="2"/>
    </row>
    <row r="944" spans="42:77" x14ac:dyDescent="0.25">
      <c r="AP944"/>
      <c r="AW944"/>
      <c r="BY944" s="2"/>
    </row>
    <row r="945" spans="42:77" x14ac:dyDescent="0.25">
      <c r="AP945"/>
      <c r="AW945"/>
      <c r="BY945" s="2"/>
    </row>
    <row r="946" spans="42:77" x14ac:dyDescent="0.25">
      <c r="AP946"/>
      <c r="AW946"/>
      <c r="BY946" s="2"/>
    </row>
    <row r="947" spans="42:77" x14ac:dyDescent="0.25">
      <c r="AP947"/>
      <c r="AW947"/>
      <c r="BY947" s="2"/>
    </row>
    <row r="948" spans="42:77" x14ac:dyDescent="0.25">
      <c r="AP948"/>
      <c r="AW948"/>
      <c r="BY948" s="2"/>
    </row>
    <row r="949" spans="42:77" x14ac:dyDescent="0.25">
      <c r="AP949"/>
      <c r="AW949"/>
      <c r="BY949" s="2"/>
    </row>
    <row r="950" spans="42:77" x14ac:dyDescent="0.25">
      <c r="AP950"/>
      <c r="AW950"/>
      <c r="BY950" s="2"/>
    </row>
    <row r="951" spans="42:77" x14ac:dyDescent="0.25">
      <c r="AP951"/>
      <c r="AW951"/>
      <c r="BY951" s="2"/>
    </row>
    <row r="952" spans="42:77" x14ac:dyDescent="0.25">
      <c r="AP952"/>
      <c r="AW952"/>
      <c r="BY952" s="2"/>
    </row>
    <row r="953" spans="42:77" x14ac:dyDescent="0.25">
      <c r="AP953"/>
      <c r="AW953"/>
      <c r="BY953" s="2"/>
    </row>
    <row r="954" spans="42:77" x14ac:dyDescent="0.25">
      <c r="AP954"/>
      <c r="AW954"/>
      <c r="BY954" s="2"/>
    </row>
    <row r="955" spans="42:77" x14ac:dyDescent="0.25">
      <c r="AP955"/>
      <c r="AW955"/>
      <c r="BY955" s="2"/>
    </row>
    <row r="956" spans="42:77" x14ac:dyDescent="0.25">
      <c r="AP956"/>
      <c r="AW956"/>
      <c r="BY956" s="2"/>
    </row>
    <row r="957" spans="42:77" x14ac:dyDescent="0.25">
      <c r="AP957"/>
      <c r="AW957"/>
      <c r="BY957" s="2"/>
    </row>
    <row r="958" spans="42:77" x14ac:dyDescent="0.25">
      <c r="AP958"/>
      <c r="AW958"/>
      <c r="BY958" s="2"/>
    </row>
    <row r="959" spans="42:77" x14ac:dyDescent="0.25">
      <c r="AP959"/>
      <c r="AW959"/>
      <c r="BY959" s="2"/>
    </row>
    <row r="960" spans="42:77" x14ac:dyDescent="0.25">
      <c r="AP960"/>
      <c r="AW960"/>
      <c r="BY960" s="2"/>
    </row>
    <row r="961" spans="42:77" x14ac:dyDescent="0.25">
      <c r="AP961"/>
      <c r="AW961"/>
      <c r="BY961" s="2"/>
    </row>
    <row r="962" spans="42:77" x14ac:dyDescent="0.25">
      <c r="AP962"/>
      <c r="AW962"/>
      <c r="BY962" s="2"/>
    </row>
    <row r="963" spans="42:77" x14ac:dyDescent="0.25">
      <c r="AP963"/>
      <c r="AW963"/>
      <c r="BY963" s="2"/>
    </row>
    <row r="964" spans="42:77" x14ac:dyDescent="0.25">
      <c r="AP964"/>
      <c r="AW964"/>
      <c r="BY964" s="2"/>
    </row>
    <row r="965" spans="42:77" x14ac:dyDescent="0.25">
      <c r="AP965"/>
      <c r="AW965"/>
      <c r="BY965" s="2"/>
    </row>
    <row r="966" spans="42:77" x14ac:dyDescent="0.25">
      <c r="AP966"/>
      <c r="AW966"/>
      <c r="BY966" s="2"/>
    </row>
    <row r="967" spans="42:77" x14ac:dyDescent="0.25">
      <c r="AP967"/>
      <c r="AW967"/>
      <c r="BY967" s="2"/>
    </row>
    <row r="968" spans="42:77" x14ac:dyDescent="0.25">
      <c r="AP968"/>
      <c r="AW968"/>
      <c r="BY968" s="2"/>
    </row>
    <row r="969" spans="42:77" x14ac:dyDescent="0.25">
      <c r="AP969"/>
      <c r="AW969"/>
      <c r="BY969" s="2"/>
    </row>
    <row r="970" spans="42:77" x14ac:dyDescent="0.25">
      <c r="AP970"/>
      <c r="AW970"/>
      <c r="BY970" s="2"/>
    </row>
    <row r="971" spans="42:77" x14ac:dyDescent="0.25">
      <c r="AP971"/>
      <c r="AW971"/>
      <c r="BY971" s="2"/>
    </row>
    <row r="972" spans="42:77" x14ac:dyDescent="0.25">
      <c r="AP972"/>
      <c r="AW972"/>
      <c r="BY972" s="2"/>
    </row>
    <row r="973" spans="42:77" x14ac:dyDescent="0.25">
      <c r="AP973"/>
      <c r="AW973"/>
      <c r="BY973" s="2"/>
    </row>
    <row r="974" spans="42:77" x14ac:dyDescent="0.25">
      <c r="AP974"/>
      <c r="AW974"/>
      <c r="BY974" s="2"/>
    </row>
    <row r="975" spans="42:77" x14ac:dyDescent="0.25">
      <c r="AP975"/>
      <c r="AW975"/>
      <c r="BY975" s="2"/>
    </row>
    <row r="976" spans="42:77" x14ac:dyDescent="0.25">
      <c r="AP976"/>
      <c r="AW976"/>
      <c r="BY976" s="2"/>
    </row>
    <row r="977" spans="42:77" x14ac:dyDescent="0.25">
      <c r="AP977"/>
      <c r="AW977"/>
      <c r="BY977" s="2"/>
    </row>
    <row r="978" spans="42:77" x14ac:dyDescent="0.25">
      <c r="AP978"/>
      <c r="AW978"/>
      <c r="BY978" s="2"/>
    </row>
    <row r="979" spans="42:77" x14ac:dyDescent="0.25">
      <c r="AP979"/>
      <c r="AW979"/>
      <c r="BY979" s="2"/>
    </row>
    <row r="980" spans="42:77" x14ac:dyDescent="0.25">
      <c r="AP980"/>
      <c r="AW980"/>
      <c r="BY980" s="2"/>
    </row>
    <row r="981" spans="42:77" x14ac:dyDescent="0.25">
      <c r="AP981"/>
      <c r="AW981"/>
      <c r="BY981" s="2"/>
    </row>
    <row r="982" spans="42:77" x14ac:dyDescent="0.25">
      <c r="AP982"/>
      <c r="AW982"/>
      <c r="BY982" s="2"/>
    </row>
    <row r="983" spans="42:77" x14ac:dyDescent="0.25">
      <c r="AP983"/>
      <c r="AW983"/>
      <c r="BY983" s="2"/>
    </row>
    <row r="984" spans="42:77" x14ac:dyDescent="0.25">
      <c r="AP984"/>
      <c r="AW984"/>
      <c r="BY984" s="2"/>
    </row>
    <row r="985" spans="42:77" x14ac:dyDescent="0.25">
      <c r="AP985"/>
      <c r="AW985"/>
      <c r="BY985" s="2"/>
    </row>
    <row r="986" spans="42:77" x14ac:dyDescent="0.25">
      <c r="AP986"/>
      <c r="AW986"/>
      <c r="BY986" s="2"/>
    </row>
    <row r="987" spans="42:77" x14ac:dyDescent="0.25">
      <c r="AP987"/>
      <c r="AW987"/>
      <c r="BY987" s="2"/>
    </row>
    <row r="988" spans="42:77" x14ac:dyDescent="0.25">
      <c r="AP988"/>
      <c r="AW988"/>
      <c r="BY988" s="2"/>
    </row>
    <row r="989" spans="42:77" x14ac:dyDescent="0.25">
      <c r="AP989"/>
      <c r="AW989"/>
      <c r="BY989" s="2"/>
    </row>
    <row r="990" spans="42:77" x14ac:dyDescent="0.25">
      <c r="AP990"/>
      <c r="AW990"/>
      <c r="BY990" s="2"/>
    </row>
    <row r="991" spans="42:77" x14ac:dyDescent="0.25">
      <c r="AP991"/>
      <c r="AW991"/>
      <c r="BY991" s="2"/>
    </row>
    <row r="992" spans="42:77" x14ac:dyDescent="0.25">
      <c r="AP992"/>
      <c r="AW992"/>
      <c r="BY992" s="2"/>
    </row>
    <row r="993" spans="42:77" x14ac:dyDescent="0.25">
      <c r="AP993"/>
      <c r="AW993"/>
      <c r="BY993" s="2"/>
    </row>
    <row r="994" spans="42:77" x14ac:dyDescent="0.25">
      <c r="AP994"/>
      <c r="AW994"/>
      <c r="BY994" s="2"/>
    </row>
    <row r="995" spans="42:77" x14ac:dyDescent="0.25">
      <c r="AP995"/>
      <c r="AW995"/>
      <c r="BY995" s="2"/>
    </row>
    <row r="996" spans="42:77" x14ac:dyDescent="0.25">
      <c r="AP996"/>
      <c r="AW996"/>
      <c r="BY996" s="2"/>
    </row>
    <row r="997" spans="42:77" x14ac:dyDescent="0.25">
      <c r="AP997"/>
      <c r="AW997"/>
      <c r="BY997" s="2"/>
    </row>
    <row r="998" spans="42:77" x14ac:dyDescent="0.25">
      <c r="AP998"/>
      <c r="AW998"/>
      <c r="BY998" s="2"/>
    </row>
    <row r="999" spans="42:77" x14ac:dyDescent="0.25">
      <c r="AP999"/>
      <c r="AW999"/>
      <c r="BY999" s="2"/>
    </row>
    <row r="1000" spans="42:77" x14ac:dyDescent="0.25">
      <c r="AP1000"/>
      <c r="AW1000"/>
      <c r="BY1000" s="2"/>
    </row>
    <row r="1001" spans="42:77" x14ac:dyDescent="0.25">
      <c r="AP1001"/>
      <c r="AW1001"/>
      <c r="BY1001" s="2"/>
    </row>
    <row r="1002" spans="42:77" x14ac:dyDescent="0.25">
      <c r="AP1002"/>
      <c r="AW1002"/>
      <c r="BY1002" s="2"/>
    </row>
    <row r="1003" spans="42:77" x14ac:dyDescent="0.25">
      <c r="AP1003"/>
      <c r="AW1003"/>
      <c r="BY1003" s="2"/>
    </row>
    <row r="1004" spans="42:77" x14ac:dyDescent="0.25">
      <c r="AP1004"/>
      <c r="AW1004"/>
      <c r="BY1004" s="2"/>
    </row>
    <row r="1005" spans="42:77" x14ac:dyDescent="0.25">
      <c r="AP1005"/>
      <c r="AW1005"/>
      <c r="BY1005" s="2"/>
    </row>
    <row r="1006" spans="42:77" x14ac:dyDescent="0.25">
      <c r="AP1006"/>
      <c r="AW1006"/>
      <c r="BY1006" s="2"/>
    </row>
    <row r="1007" spans="42:77" x14ac:dyDescent="0.25">
      <c r="AP1007"/>
      <c r="AW1007"/>
      <c r="BY1007" s="2"/>
    </row>
    <row r="1008" spans="42:77" x14ac:dyDescent="0.25">
      <c r="AP1008"/>
      <c r="AW1008"/>
      <c r="BY1008" s="2"/>
    </row>
    <row r="1009" spans="42:77" x14ac:dyDescent="0.25">
      <c r="AP1009"/>
      <c r="AW1009"/>
      <c r="BY1009" s="2"/>
    </row>
    <row r="1010" spans="42:77" x14ac:dyDescent="0.25">
      <c r="AP1010"/>
      <c r="AW1010"/>
      <c r="BY1010" s="2"/>
    </row>
    <row r="1011" spans="42:77" x14ac:dyDescent="0.25">
      <c r="AP1011"/>
      <c r="AW1011"/>
      <c r="BY1011" s="2"/>
    </row>
    <row r="1012" spans="42:77" x14ac:dyDescent="0.25">
      <c r="AP1012"/>
      <c r="AW1012"/>
      <c r="BY1012" s="2"/>
    </row>
    <row r="1013" spans="42:77" x14ac:dyDescent="0.25">
      <c r="AP1013"/>
      <c r="AW1013"/>
      <c r="BY1013" s="2"/>
    </row>
    <row r="1014" spans="42:77" x14ac:dyDescent="0.25">
      <c r="AP1014"/>
      <c r="AW1014"/>
      <c r="BY1014" s="2"/>
    </row>
    <row r="1015" spans="42:77" x14ac:dyDescent="0.25">
      <c r="AP1015"/>
      <c r="AW1015"/>
      <c r="BY1015" s="2"/>
    </row>
    <row r="1016" spans="42:77" x14ac:dyDescent="0.25">
      <c r="AP1016"/>
      <c r="AW1016"/>
      <c r="BY1016" s="2"/>
    </row>
    <row r="1017" spans="42:77" x14ac:dyDescent="0.25">
      <c r="AP1017"/>
      <c r="AW1017"/>
      <c r="BY1017" s="2"/>
    </row>
    <row r="1018" spans="42:77" x14ac:dyDescent="0.25">
      <c r="AP1018"/>
      <c r="AW1018"/>
      <c r="BY1018" s="2"/>
    </row>
    <row r="1019" spans="42:77" x14ac:dyDescent="0.25">
      <c r="AP1019"/>
      <c r="AW1019"/>
      <c r="BY1019" s="2"/>
    </row>
    <row r="1020" spans="42:77" x14ac:dyDescent="0.25">
      <c r="AP1020"/>
      <c r="AW1020"/>
      <c r="BY1020" s="2"/>
    </row>
    <row r="1021" spans="42:77" x14ac:dyDescent="0.25">
      <c r="AP1021"/>
      <c r="AW1021"/>
      <c r="BY1021" s="2"/>
    </row>
    <row r="1022" spans="42:77" x14ac:dyDescent="0.25">
      <c r="AP1022"/>
      <c r="AW1022"/>
      <c r="BY1022" s="2"/>
    </row>
    <row r="1023" spans="42:77" x14ac:dyDescent="0.25">
      <c r="AP1023"/>
      <c r="AW1023"/>
      <c r="BY1023" s="2"/>
    </row>
    <row r="1024" spans="42:77" x14ac:dyDescent="0.25">
      <c r="AP1024"/>
      <c r="AW1024"/>
      <c r="BY1024" s="2"/>
    </row>
    <row r="1025" spans="42:77" x14ac:dyDescent="0.25">
      <c r="AP1025"/>
      <c r="AW1025"/>
      <c r="BY1025" s="2"/>
    </row>
    <row r="1026" spans="42:77" x14ac:dyDescent="0.25">
      <c r="AP1026"/>
      <c r="AW1026"/>
      <c r="BY1026" s="2"/>
    </row>
    <row r="1027" spans="42:77" x14ac:dyDescent="0.25">
      <c r="AP1027"/>
      <c r="AW1027"/>
      <c r="BY1027" s="2"/>
    </row>
    <row r="1028" spans="42:77" x14ac:dyDescent="0.25">
      <c r="AP1028"/>
      <c r="AW1028"/>
      <c r="BY1028" s="2"/>
    </row>
    <row r="1029" spans="42:77" x14ac:dyDescent="0.25">
      <c r="AP1029"/>
      <c r="AW1029"/>
      <c r="BY1029" s="2"/>
    </row>
    <row r="1030" spans="42:77" x14ac:dyDescent="0.25">
      <c r="AP1030"/>
      <c r="AW1030"/>
      <c r="BY1030" s="2"/>
    </row>
    <row r="1031" spans="42:77" x14ac:dyDescent="0.25">
      <c r="AP1031"/>
      <c r="AW1031"/>
      <c r="BY1031" s="2"/>
    </row>
    <row r="1032" spans="42:77" x14ac:dyDescent="0.25">
      <c r="AP1032"/>
      <c r="AW1032"/>
      <c r="BY1032" s="2"/>
    </row>
    <row r="1033" spans="42:77" x14ac:dyDescent="0.25">
      <c r="AP1033"/>
      <c r="AW1033"/>
      <c r="BY1033" s="2"/>
    </row>
    <row r="1034" spans="42:77" x14ac:dyDescent="0.25">
      <c r="AP1034"/>
      <c r="AW1034"/>
      <c r="BY1034" s="2"/>
    </row>
    <row r="1035" spans="42:77" x14ac:dyDescent="0.25">
      <c r="AP1035"/>
      <c r="AW1035"/>
      <c r="BY1035" s="2"/>
    </row>
    <row r="1036" spans="42:77" x14ac:dyDescent="0.25">
      <c r="AP1036"/>
      <c r="AW1036"/>
      <c r="BY1036" s="2"/>
    </row>
    <row r="1037" spans="42:77" x14ac:dyDescent="0.25">
      <c r="AP1037"/>
      <c r="AW1037"/>
      <c r="BY1037" s="2"/>
    </row>
    <row r="1038" spans="42:77" x14ac:dyDescent="0.25">
      <c r="AP1038"/>
      <c r="AW1038"/>
      <c r="BY1038" s="2"/>
    </row>
    <row r="1039" spans="42:77" x14ac:dyDescent="0.25">
      <c r="AP1039"/>
      <c r="AW1039"/>
      <c r="BY1039" s="2"/>
    </row>
    <row r="1040" spans="42:77" x14ac:dyDescent="0.25">
      <c r="AP1040"/>
      <c r="AW1040"/>
      <c r="BY1040" s="2"/>
    </row>
    <row r="1041" spans="42:77" x14ac:dyDescent="0.25">
      <c r="AP1041"/>
      <c r="AW1041"/>
      <c r="BY1041" s="2"/>
    </row>
    <row r="1042" spans="42:77" x14ac:dyDescent="0.25">
      <c r="AP1042"/>
      <c r="AW1042"/>
      <c r="BY1042" s="2"/>
    </row>
    <row r="1043" spans="42:77" x14ac:dyDescent="0.25">
      <c r="AP1043"/>
      <c r="AW1043"/>
      <c r="BY1043" s="2"/>
    </row>
    <row r="1044" spans="42:77" x14ac:dyDescent="0.25">
      <c r="AP1044"/>
      <c r="AW1044"/>
      <c r="BY1044" s="2"/>
    </row>
    <row r="1045" spans="42:77" x14ac:dyDescent="0.25">
      <c r="AP1045"/>
      <c r="AW1045"/>
      <c r="BY1045" s="2"/>
    </row>
    <row r="1046" spans="42:77" x14ac:dyDescent="0.25">
      <c r="AP1046"/>
      <c r="AW1046"/>
      <c r="BY1046" s="2"/>
    </row>
    <row r="1047" spans="42:77" x14ac:dyDescent="0.25">
      <c r="AP1047"/>
      <c r="AW1047"/>
      <c r="BY1047" s="2"/>
    </row>
    <row r="1048" spans="42:77" x14ac:dyDescent="0.25">
      <c r="AP1048"/>
      <c r="AW1048"/>
      <c r="BY1048" s="2"/>
    </row>
    <row r="1049" spans="42:77" x14ac:dyDescent="0.25">
      <c r="AP1049"/>
      <c r="AW1049"/>
      <c r="BY1049" s="2"/>
    </row>
    <row r="1050" spans="42:77" x14ac:dyDescent="0.25">
      <c r="AP1050"/>
      <c r="AW1050"/>
      <c r="BY1050" s="2"/>
    </row>
    <row r="1051" spans="42:77" x14ac:dyDescent="0.25">
      <c r="AP1051"/>
      <c r="AW1051"/>
      <c r="BY1051" s="2"/>
    </row>
    <row r="1052" spans="42:77" x14ac:dyDescent="0.25">
      <c r="AP1052"/>
      <c r="AW1052"/>
      <c r="BY1052" s="2"/>
    </row>
    <row r="1053" spans="42:77" x14ac:dyDescent="0.25">
      <c r="AP1053"/>
      <c r="AW1053"/>
      <c r="BY1053" s="2"/>
    </row>
    <row r="1054" spans="42:77" x14ac:dyDescent="0.25">
      <c r="AP1054"/>
      <c r="AW1054"/>
      <c r="BY1054" s="2"/>
    </row>
    <row r="1055" spans="42:77" x14ac:dyDescent="0.25">
      <c r="AP1055"/>
      <c r="AW1055"/>
      <c r="BY1055" s="2"/>
    </row>
    <row r="1056" spans="42:77" x14ac:dyDescent="0.25">
      <c r="AP1056"/>
      <c r="AW1056"/>
      <c r="BY1056" s="2"/>
    </row>
    <row r="1057" spans="42:77" x14ac:dyDescent="0.25">
      <c r="AP1057"/>
      <c r="AW1057"/>
      <c r="BY1057" s="2"/>
    </row>
    <row r="1058" spans="42:77" x14ac:dyDescent="0.25">
      <c r="AP1058"/>
      <c r="AW1058"/>
      <c r="BY1058" s="2"/>
    </row>
    <row r="1059" spans="42:77" x14ac:dyDescent="0.25">
      <c r="AP1059"/>
      <c r="AW1059"/>
      <c r="BY1059" s="2"/>
    </row>
    <row r="1060" spans="42:77" x14ac:dyDescent="0.25">
      <c r="AP1060"/>
      <c r="AW1060"/>
      <c r="BY1060" s="2"/>
    </row>
    <row r="1061" spans="42:77" x14ac:dyDescent="0.25">
      <c r="AP1061"/>
      <c r="AW1061"/>
      <c r="BY1061" s="2"/>
    </row>
    <row r="1062" spans="42:77" x14ac:dyDescent="0.25">
      <c r="AP1062"/>
      <c r="AW1062"/>
      <c r="BY1062" s="2"/>
    </row>
    <row r="1063" spans="42:77" x14ac:dyDescent="0.25">
      <c r="AP1063"/>
      <c r="AW1063"/>
      <c r="BY1063" s="2"/>
    </row>
    <row r="1064" spans="42:77" x14ac:dyDescent="0.25">
      <c r="AP1064"/>
      <c r="AW1064"/>
      <c r="BY1064" s="2"/>
    </row>
    <row r="1065" spans="42:77" x14ac:dyDescent="0.25">
      <c r="AP1065"/>
      <c r="AW1065"/>
      <c r="BY1065" s="2"/>
    </row>
    <row r="1066" spans="42:77" x14ac:dyDescent="0.25">
      <c r="AP1066"/>
      <c r="AW1066"/>
      <c r="BY1066" s="2"/>
    </row>
    <row r="1067" spans="42:77" x14ac:dyDescent="0.25">
      <c r="AP1067"/>
      <c r="AW1067"/>
      <c r="BY1067" s="2"/>
    </row>
    <row r="1068" spans="42:77" x14ac:dyDescent="0.25">
      <c r="AP1068"/>
      <c r="AW1068"/>
      <c r="BY1068" s="2"/>
    </row>
    <row r="1069" spans="42:77" x14ac:dyDescent="0.25">
      <c r="AP1069"/>
      <c r="AW1069"/>
      <c r="BY1069" s="2"/>
    </row>
    <row r="1070" spans="42:77" x14ac:dyDescent="0.25">
      <c r="AP1070"/>
      <c r="AW1070"/>
      <c r="BY1070" s="2"/>
    </row>
    <row r="1071" spans="42:77" x14ac:dyDescent="0.25">
      <c r="AP1071"/>
      <c r="AW1071"/>
      <c r="BY1071" s="2"/>
    </row>
    <row r="1072" spans="42:77" x14ac:dyDescent="0.25">
      <c r="AP1072"/>
      <c r="AW1072"/>
      <c r="BY1072" s="2"/>
    </row>
    <row r="1073" spans="42:77" x14ac:dyDescent="0.25">
      <c r="AP1073"/>
      <c r="AW1073"/>
      <c r="BY1073" s="2"/>
    </row>
    <row r="1074" spans="42:77" x14ac:dyDescent="0.25">
      <c r="AP1074"/>
      <c r="AW1074"/>
      <c r="BY1074" s="2"/>
    </row>
    <row r="1075" spans="42:77" x14ac:dyDescent="0.25">
      <c r="AP1075"/>
      <c r="AW1075"/>
      <c r="BY1075" s="2"/>
    </row>
    <row r="1076" spans="42:77" x14ac:dyDescent="0.25">
      <c r="AP1076"/>
      <c r="AW1076"/>
      <c r="BY1076" s="2"/>
    </row>
    <row r="1077" spans="42:77" x14ac:dyDescent="0.25">
      <c r="AP1077"/>
      <c r="AW1077"/>
      <c r="BY1077" s="2"/>
    </row>
    <row r="1078" spans="42:77" x14ac:dyDescent="0.25">
      <c r="AP1078"/>
      <c r="AW1078"/>
      <c r="BY1078" s="2"/>
    </row>
    <row r="1079" spans="42:77" x14ac:dyDescent="0.25">
      <c r="AP1079"/>
      <c r="AW1079"/>
      <c r="BY1079" s="2"/>
    </row>
    <row r="1080" spans="42:77" x14ac:dyDescent="0.25">
      <c r="AP1080"/>
      <c r="AW1080"/>
      <c r="BY1080" s="2"/>
    </row>
    <row r="1081" spans="42:77" x14ac:dyDescent="0.25">
      <c r="AP1081"/>
      <c r="AW1081"/>
      <c r="BY1081" s="2"/>
    </row>
    <row r="1082" spans="42:77" x14ac:dyDescent="0.25">
      <c r="AP1082"/>
      <c r="AW1082"/>
      <c r="BY1082" s="2"/>
    </row>
    <row r="1083" spans="42:77" x14ac:dyDescent="0.25">
      <c r="AP1083"/>
      <c r="AW1083"/>
      <c r="BY1083" s="2"/>
    </row>
    <row r="1084" spans="42:77" x14ac:dyDescent="0.25">
      <c r="AP1084"/>
      <c r="AW1084"/>
      <c r="BY1084" s="2"/>
    </row>
    <row r="1085" spans="42:77" x14ac:dyDescent="0.25">
      <c r="AP1085"/>
      <c r="AW1085"/>
      <c r="BY1085" s="2"/>
    </row>
    <row r="1086" spans="42:77" x14ac:dyDescent="0.25">
      <c r="AP1086"/>
      <c r="AW1086"/>
      <c r="BY1086" s="2"/>
    </row>
    <row r="1087" spans="42:77" x14ac:dyDescent="0.25">
      <c r="AP1087"/>
      <c r="AW1087"/>
      <c r="BY1087" s="2"/>
    </row>
    <row r="1088" spans="42:77" x14ac:dyDescent="0.25">
      <c r="AP1088"/>
      <c r="AW1088"/>
      <c r="BY1088" s="2"/>
    </row>
    <row r="1089" spans="42:77" x14ac:dyDescent="0.25">
      <c r="AP1089"/>
      <c r="AW1089"/>
      <c r="BY1089" s="2"/>
    </row>
    <row r="1090" spans="42:77" x14ac:dyDescent="0.25">
      <c r="AP1090"/>
      <c r="AW1090"/>
      <c r="BY1090" s="2"/>
    </row>
    <row r="1091" spans="42:77" x14ac:dyDescent="0.25">
      <c r="AP1091"/>
      <c r="AW1091"/>
      <c r="BY1091" s="2"/>
    </row>
    <row r="1092" spans="42:77" x14ac:dyDescent="0.25">
      <c r="AP1092"/>
      <c r="AW1092"/>
      <c r="BY1092" s="2"/>
    </row>
    <row r="1093" spans="42:77" x14ac:dyDescent="0.25">
      <c r="AP1093"/>
      <c r="AW1093"/>
      <c r="BY1093" s="2"/>
    </row>
    <row r="1094" spans="42:77" x14ac:dyDescent="0.25">
      <c r="AP1094"/>
      <c r="AW1094"/>
      <c r="BY1094" s="2"/>
    </row>
    <row r="1095" spans="42:77" x14ac:dyDescent="0.25">
      <c r="AP1095"/>
      <c r="AW1095"/>
      <c r="BY1095" s="2"/>
    </row>
    <row r="1096" spans="42:77" x14ac:dyDescent="0.25">
      <c r="AP1096"/>
      <c r="AW1096"/>
      <c r="BY1096" s="2"/>
    </row>
    <row r="1097" spans="42:77" x14ac:dyDescent="0.25">
      <c r="AP1097"/>
      <c r="AW1097"/>
      <c r="BY1097" s="2"/>
    </row>
    <row r="1098" spans="42:77" x14ac:dyDescent="0.25">
      <c r="AP1098"/>
      <c r="AW1098"/>
      <c r="BY1098" s="2"/>
    </row>
    <row r="1099" spans="42:77" x14ac:dyDescent="0.25">
      <c r="AP1099"/>
      <c r="AW1099"/>
      <c r="BY1099" s="2"/>
    </row>
    <row r="1100" spans="42:77" x14ac:dyDescent="0.25">
      <c r="AP1100"/>
      <c r="AW1100"/>
      <c r="BY1100" s="2"/>
    </row>
    <row r="1101" spans="42:77" x14ac:dyDescent="0.25">
      <c r="AP1101"/>
      <c r="AW1101"/>
      <c r="BY1101" s="2"/>
    </row>
    <row r="1102" spans="42:77" x14ac:dyDescent="0.25">
      <c r="AP1102"/>
      <c r="AW1102"/>
      <c r="BY1102" s="2"/>
    </row>
    <row r="1103" spans="42:77" x14ac:dyDescent="0.25">
      <c r="AP1103"/>
      <c r="AW1103"/>
      <c r="BY1103" s="2"/>
    </row>
    <row r="1104" spans="42:77" x14ac:dyDescent="0.25">
      <c r="AP1104"/>
      <c r="AW1104"/>
      <c r="BY1104" s="2"/>
    </row>
    <row r="1105" spans="42:77" x14ac:dyDescent="0.25">
      <c r="AP1105"/>
      <c r="AW1105"/>
      <c r="BY1105" s="2"/>
    </row>
    <row r="1106" spans="42:77" x14ac:dyDescent="0.25">
      <c r="AP1106"/>
      <c r="AW1106"/>
      <c r="BY1106" s="2"/>
    </row>
    <row r="1107" spans="42:77" x14ac:dyDescent="0.25">
      <c r="AP1107"/>
      <c r="AW1107"/>
      <c r="BY1107" s="2"/>
    </row>
    <row r="1108" spans="42:77" x14ac:dyDescent="0.25">
      <c r="AP1108"/>
      <c r="AW1108"/>
      <c r="BY1108" s="2"/>
    </row>
    <row r="1109" spans="42:77" x14ac:dyDescent="0.25">
      <c r="AP1109"/>
      <c r="AW1109"/>
      <c r="BY1109" s="2"/>
    </row>
    <row r="1110" spans="42:77" x14ac:dyDescent="0.25">
      <c r="AP1110"/>
      <c r="AW1110"/>
      <c r="BY1110" s="2"/>
    </row>
    <row r="1111" spans="42:77" x14ac:dyDescent="0.25">
      <c r="AP1111"/>
      <c r="AW1111"/>
      <c r="BY1111" s="2"/>
    </row>
    <row r="1112" spans="42:77" x14ac:dyDescent="0.25">
      <c r="AP1112"/>
      <c r="AW1112"/>
      <c r="BY1112" s="2"/>
    </row>
    <row r="1113" spans="42:77" x14ac:dyDescent="0.25">
      <c r="AP1113"/>
      <c r="AW1113"/>
      <c r="BY1113" s="2"/>
    </row>
    <row r="1114" spans="42:77" x14ac:dyDescent="0.25">
      <c r="AP1114"/>
      <c r="AW1114"/>
      <c r="BY1114" s="2"/>
    </row>
    <row r="1115" spans="42:77" x14ac:dyDescent="0.25">
      <c r="AP1115"/>
      <c r="AW1115"/>
      <c r="BY1115" s="2"/>
    </row>
    <row r="1116" spans="42:77" x14ac:dyDescent="0.25">
      <c r="AP1116"/>
      <c r="AW1116"/>
      <c r="BY1116" s="2"/>
    </row>
    <row r="1117" spans="42:77" x14ac:dyDescent="0.25">
      <c r="AP1117"/>
      <c r="AW1117"/>
      <c r="BY1117" s="2"/>
    </row>
    <row r="1118" spans="42:77" x14ac:dyDescent="0.25">
      <c r="AP1118"/>
      <c r="AW1118"/>
      <c r="BY1118" s="2"/>
    </row>
    <row r="1119" spans="42:77" x14ac:dyDescent="0.25">
      <c r="AP1119"/>
      <c r="AW1119"/>
      <c r="BY1119" s="2"/>
    </row>
    <row r="1120" spans="42:77" x14ac:dyDescent="0.25">
      <c r="AP1120"/>
      <c r="AW1120"/>
      <c r="BY1120" s="2"/>
    </row>
    <row r="1121" spans="42:77" x14ac:dyDescent="0.25">
      <c r="AP1121"/>
      <c r="AW1121"/>
      <c r="BY1121" s="2"/>
    </row>
    <row r="1122" spans="42:77" x14ac:dyDescent="0.25">
      <c r="AP1122"/>
      <c r="AW1122"/>
      <c r="BY1122" s="2"/>
    </row>
    <row r="1123" spans="42:77" x14ac:dyDescent="0.25">
      <c r="AP1123"/>
      <c r="AW1123"/>
      <c r="BY1123" s="2"/>
    </row>
    <row r="1124" spans="42:77" x14ac:dyDescent="0.25">
      <c r="AP1124"/>
      <c r="AW1124"/>
      <c r="BY1124" s="2"/>
    </row>
    <row r="1125" spans="42:77" x14ac:dyDescent="0.25">
      <c r="AP1125"/>
      <c r="AW1125"/>
      <c r="BY1125" s="2"/>
    </row>
    <row r="1126" spans="42:77" x14ac:dyDescent="0.25">
      <c r="AP1126"/>
      <c r="AW1126"/>
      <c r="BY1126" s="2"/>
    </row>
    <row r="1127" spans="42:77" x14ac:dyDescent="0.25">
      <c r="AP1127"/>
      <c r="AW1127"/>
      <c r="BY1127" s="2"/>
    </row>
    <row r="1128" spans="42:77" x14ac:dyDescent="0.25">
      <c r="AP1128"/>
      <c r="AW1128"/>
      <c r="BY1128" s="2"/>
    </row>
    <row r="1129" spans="42:77" x14ac:dyDescent="0.25">
      <c r="AP1129"/>
      <c r="AW1129"/>
      <c r="BY1129" s="2"/>
    </row>
    <row r="1130" spans="42:77" x14ac:dyDescent="0.25">
      <c r="AP1130"/>
      <c r="AW1130"/>
      <c r="BY1130" s="2"/>
    </row>
    <row r="1131" spans="42:77" x14ac:dyDescent="0.25">
      <c r="AP1131"/>
      <c r="AW1131"/>
      <c r="BY1131" s="2"/>
    </row>
    <row r="1132" spans="42:77" x14ac:dyDescent="0.25">
      <c r="AP1132"/>
      <c r="AW1132"/>
      <c r="BY1132" s="2"/>
    </row>
    <row r="1133" spans="42:77" x14ac:dyDescent="0.25">
      <c r="AP1133"/>
      <c r="AW1133"/>
      <c r="BY1133" s="2"/>
    </row>
    <row r="1134" spans="42:77" x14ac:dyDescent="0.25">
      <c r="AP1134"/>
      <c r="AW1134"/>
      <c r="BY1134" s="2"/>
    </row>
    <row r="1135" spans="42:77" x14ac:dyDescent="0.25">
      <c r="AP1135"/>
      <c r="AW1135"/>
      <c r="BY1135" s="2"/>
    </row>
    <row r="1136" spans="42:77" x14ac:dyDescent="0.25">
      <c r="AP1136"/>
      <c r="AW1136"/>
      <c r="BY1136" s="2"/>
    </row>
    <row r="1137" spans="42:77" x14ac:dyDescent="0.25">
      <c r="AP1137"/>
      <c r="AW1137"/>
      <c r="BY1137" s="2"/>
    </row>
    <row r="1138" spans="42:77" x14ac:dyDescent="0.25">
      <c r="AP1138"/>
      <c r="AW1138"/>
      <c r="BY1138" s="2"/>
    </row>
    <row r="1139" spans="42:77" x14ac:dyDescent="0.25">
      <c r="AP1139"/>
      <c r="AW1139"/>
      <c r="BY1139" s="2"/>
    </row>
    <row r="1140" spans="42:77" x14ac:dyDescent="0.25">
      <c r="AP1140"/>
      <c r="AW1140"/>
      <c r="BY1140" s="2"/>
    </row>
    <row r="1141" spans="42:77" x14ac:dyDescent="0.25">
      <c r="AP1141"/>
      <c r="AW1141"/>
      <c r="BY1141" s="2"/>
    </row>
    <row r="1142" spans="42:77" x14ac:dyDescent="0.25">
      <c r="AP1142"/>
      <c r="AW1142"/>
      <c r="BY1142" s="2"/>
    </row>
    <row r="1143" spans="42:77" x14ac:dyDescent="0.25">
      <c r="AP1143"/>
      <c r="AW1143"/>
      <c r="BY1143" s="2"/>
    </row>
    <row r="1144" spans="42:77" x14ac:dyDescent="0.25">
      <c r="AP1144"/>
      <c r="AW1144"/>
      <c r="BY1144" s="2"/>
    </row>
    <row r="1145" spans="42:77" x14ac:dyDescent="0.25">
      <c r="AP1145"/>
      <c r="AW1145"/>
      <c r="BY1145" s="2"/>
    </row>
    <row r="1146" spans="42:77" x14ac:dyDescent="0.25">
      <c r="AP1146"/>
      <c r="AW1146"/>
      <c r="BY1146" s="2"/>
    </row>
    <row r="1147" spans="42:77" x14ac:dyDescent="0.25">
      <c r="AP1147"/>
      <c r="AW1147"/>
      <c r="BY1147" s="2"/>
    </row>
    <row r="1148" spans="42:77" x14ac:dyDescent="0.25">
      <c r="AP1148"/>
      <c r="AW1148"/>
      <c r="BY1148" s="2"/>
    </row>
    <row r="1149" spans="42:77" x14ac:dyDescent="0.25">
      <c r="AP1149"/>
      <c r="AW1149"/>
      <c r="BY1149" s="2"/>
    </row>
    <row r="1150" spans="42:77" x14ac:dyDescent="0.25">
      <c r="AP1150"/>
      <c r="AW1150"/>
      <c r="BY1150" s="2"/>
    </row>
    <row r="1151" spans="42:77" x14ac:dyDescent="0.25">
      <c r="AP1151"/>
      <c r="AW1151"/>
      <c r="BY1151" s="2"/>
    </row>
    <row r="1152" spans="42:77" x14ac:dyDescent="0.25">
      <c r="AP1152"/>
      <c r="AW1152"/>
      <c r="BY1152" s="2"/>
    </row>
    <row r="1153" spans="42:77" x14ac:dyDescent="0.25">
      <c r="AP1153"/>
      <c r="AW1153"/>
      <c r="BY1153" s="2"/>
    </row>
    <row r="1154" spans="42:77" x14ac:dyDescent="0.25">
      <c r="AP1154"/>
      <c r="AW1154"/>
      <c r="BY1154" s="2"/>
    </row>
    <row r="1155" spans="42:77" x14ac:dyDescent="0.25">
      <c r="AP1155"/>
      <c r="AW1155"/>
      <c r="BY1155" s="2"/>
    </row>
    <row r="1156" spans="42:77" x14ac:dyDescent="0.25">
      <c r="AP1156"/>
      <c r="AW1156"/>
      <c r="BY1156" s="2"/>
    </row>
    <row r="1157" spans="42:77" x14ac:dyDescent="0.25">
      <c r="AP1157"/>
      <c r="AW1157"/>
      <c r="BY1157" s="2"/>
    </row>
    <row r="1158" spans="42:77" x14ac:dyDescent="0.25">
      <c r="AP1158"/>
      <c r="AW1158"/>
      <c r="BY1158" s="2"/>
    </row>
    <row r="1159" spans="42:77" x14ac:dyDescent="0.25">
      <c r="AP1159"/>
      <c r="AW1159"/>
      <c r="BY1159" s="2"/>
    </row>
    <row r="1160" spans="42:77" x14ac:dyDescent="0.25">
      <c r="AP1160"/>
      <c r="AW1160"/>
      <c r="BY1160" s="2"/>
    </row>
    <row r="1161" spans="42:77" x14ac:dyDescent="0.25">
      <c r="AP1161"/>
      <c r="AW1161"/>
      <c r="BY1161" s="2"/>
    </row>
    <row r="1162" spans="42:77" x14ac:dyDescent="0.25">
      <c r="AP1162"/>
      <c r="AW1162"/>
      <c r="BY1162" s="2"/>
    </row>
    <row r="1163" spans="42:77" x14ac:dyDescent="0.25">
      <c r="AP1163"/>
      <c r="AW1163"/>
      <c r="BY1163" s="2"/>
    </row>
    <row r="1164" spans="42:77" x14ac:dyDescent="0.25">
      <c r="AP1164"/>
      <c r="AW1164"/>
      <c r="BY1164" s="2"/>
    </row>
    <row r="1165" spans="42:77" x14ac:dyDescent="0.25">
      <c r="AP1165"/>
      <c r="AW1165"/>
      <c r="BY1165" s="2"/>
    </row>
    <row r="1166" spans="42:77" x14ac:dyDescent="0.25">
      <c r="AP1166"/>
      <c r="AW1166"/>
      <c r="BY1166" s="2"/>
    </row>
    <row r="1167" spans="42:77" x14ac:dyDescent="0.25">
      <c r="AP1167"/>
      <c r="AW1167"/>
      <c r="BY1167" s="2"/>
    </row>
    <row r="1168" spans="42:77" x14ac:dyDescent="0.25">
      <c r="AP1168"/>
      <c r="AW1168"/>
      <c r="BY1168" s="2"/>
    </row>
    <row r="1169" spans="42:77" x14ac:dyDescent="0.25">
      <c r="AP1169"/>
      <c r="AW1169"/>
      <c r="BY1169" s="2"/>
    </row>
    <row r="1170" spans="42:77" x14ac:dyDescent="0.25">
      <c r="AP1170"/>
      <c r="AW1170"/>
      <c r="BY1170" s="2"/>
    </row>
    <row r="1171" spans="42:77" x14ac:dyDescent="0.25">
      <c r="AP1171"/>
      <c r="AW1171"/>
      <c r="BY1171" s="2"/>
    </row>
    <row r="1172" spans="42:77" x14ac:dyDescent="0.25">
      <c r="AP1172"/>
      <c r="AW1172"/>
      <c r="BY1172" s="2"/>
    </row>
    <row r="1173" spans="42:77" x14ac:dyDescent="0.25">
      <c r="AP1173"/>
      <c r="AW1173"/>
      <c r="BY1173" s="2"/>
    </row>
    <row r="1174" spans="42:77" x14ac:dyDescent="0.25">
      <c r="AP1174"/>
      <c r="AW1174"/>
      <c r="BY1174" s="2"/>
    </row>
    <row r="1175" spans="42:77" x14ac:dyDescent="0.25">
      <c r="AP1175"/>
      <c r="AW1175"/>
      <c r="BY1175" s="2"/>
    </row>
    <row r="1176" spans="42:77" x14ac:dyDescent="0.25">
      <c r="AP1176"/>
      <c r="AW1176"/>
      <c r="BY1176" s="2"/>
    </row>
    <row r="1177" spans="42:77" x14ac:dyDescent="0.25">
      <c r="AP1177"/>
      <c r="AW1177"/>
      <c r="BY1177" s="2"/>
    </row>
    <row r="1178" spans="42:77" x14ac:dyDescent="0.25">
      <c r="AP1178"/>
      <c r="AW1178"/>
      <c r="BY1178" s="2"/>
    </row>
    <row r="1179" spans="42:77" x14ac:dyDescent="0.25">
      <c r="AP1179"/>
      <c r="AW1179"/>
      <c r="BY1179" s="2"/>
    </row>
    <row r="1180" spans="42:77" x14ac:dyDescent="0.25">
      <c r="AP1180"/>
      <c r="AW1180"/>
      <c r="BY1180" s="2"/>
    </row>
    <row r="1181" spans="42:77" x14ac:dyDescent="0.25">
      <c r="AP1181"/>
      <c r="AW1181"/>
      <c r="BY1181" s="2"/>
    </row>
    <row r="1182" spans="42:77" x14ac:dyDescent="0.25">
      <c r="AP1182"/>
      <c r="AW1182"/>
      <c r="BY1182" s="2"/>
    </row>
    <row r="1183" spans="42:77" x14ac:dyDescent="0.25">
      <c r="AP1183"/>
      <c r="AW1183"/>
      <c r="BY1183" s="2"/>
    </row>
    <row r="1184" spans="42:77" x14ac:dyDescent="0.25">
      <c r="AP1184"/>
      <c r="AW1184"/>
      <c r="BY1184" s="2"/>
    </row>
    <row r="1185" spans="42:77" x14ac:dyDescent="0.25">
      <c r="AP1185"/>
      <c r="AW1185"/>
      <c r="BY1185" s="2"/>
    </row>
    <row r="1186" spans="42:77" x14ac:dyDescent="0.25">
      <c r="AP1186"/>
      <c r="AW1186"/>
      <c r="BY1186" s="2"/>
    </row>
    <row r="1187" spans="42:77" x14ac:dyDescent="0.25">
      <c r="AP1187"/>
      <c r="AW1187"/>
      <c r="BY1187" s="2"/>
    </row>
    <row r="1188" spans="42:77" x14ac:dyDescent="0.25">
      <c r="AP1188"/>
      <c r="AW1188"/>
      <c r="BY1188" s="2"/>
    </row>
    <row r="1189" spans="42:77" x14ac:dyDescent="0.25">
      <c r="AP1189"/>
      <c r="AW1189"/>
      <c r="BY1189" s="2"/>
    </row>
    <row r="1190" spans="42:77" x14ac:dyDescent="0.25">
      <c r="AP1190"/>
      <c r="AW1190"/>
      <c r="BY1190" s="2"/>
    </row>
    <row r="1191" spans="42:77" x14ac:dyDescent="0.25">
      <c r="AP1191"/>
      <c r="AW1191"/>
      <c r="BY1191" s="2"/>
    </row>
    <row r="1192" spans="42:77" x14ac:dyDescent="0.25">
      <c r="AP1192"/>
      <c r="AW1192"/>
      <c r="BY1192" s="2"/>
    </row>
    <row r="1193" spans="42:77" x14ac:dyDescent="0.25">
      <c r="AP1193"/>
      <c r="AW1193"/>
      <c r="BY1193" s="2"/>
    </row>
    <row r="1194" spans="42:77" x14ac:dyDescent="0.25">
      <c r="AP1194"/>
      <c r="AW1194"/>
      <c r="BY1194" s="2"/>
    </row>
    <row r="1195" spans="42:77" x14ac:dyDescent="0.25">
      <c r="AP1195"/>
      <c r="AW1195"/>
      <c r="BY1195" s="2"/>
    </row>
    <row r="1196" spans="42:77" x14ac:dyDescent="0.25">
      <c r="AP1196"/>
      <c r="AW1196"/>
      <c r="BY1196" s="2"/>
    </row>
    <row r="1197" spans="42:77" x14ac:dyDescent="0.25">
      <c r="AP1197"/>
      <c r="AW1197"/>
      <c r="BY1197" s="2"/>
    </row>
    <row r="1198" spans="42:77" x14ac:dyDescent="0.25">
      <c r="AP1198"/>
      <c r="AW1198"/>
      <c r="BY1198" s="2"/>
    </row>
    <row r="1199" spans="42:77" x14ac:dyDescent="0.25">
      <c r="AP1199"/>
      <c r="AW1199"/>
      <c r="BY1199" s="2"/>
    </row>
    <row r="1200" spans="42:77" x14ac:dyDescent="0.25">
      <c r="AP1200"/>
      <c r="AW1200"/>
      <c r="BY1200" s="2"/>
    </row>
    <row r="1201" spans="42:77" x14ac:dyDescent="0.25">
      <c r="AP1201"/>
      <c r="AW1201"/>
      <c r="BY1201" s="2"/>
    </row>
    <row r="1202" spans="42:77" x14ac:dyDescent="0.25">
      <c r="AP1202"/>
      <c r="AW1202"/>
      <c r="BY1202" s="2"/>
    </row>
    <row r="1203" spans="42:77" x14ac:dyDescent="0.25">
      <c r="AP1203"/>
      <c r="AW1203"/>
      <c r="BY1203" s="2"/>
    </row>
    <row r="1204" spans="42:77" x14ac:dyDescent="0.25">
      <c r="AP1204"/>
      <c r="AW1204"/>
      <c r="BY1204" s="2"/>
    </row>
    <row r="1205" spans="42:77" x14ac:dyDescent="0.25">
      <c r="AP1205"/>
      <c r="AW1205"/>
      <c r="BY1205" s="2"/>
    </row>
    <row r="1206" spans="42:77" x14ac:dyDescent="0.25">
      <c r="AP1206"/>
      <c r="AW1206"/>
      <c r="BY1206" s="2"/>
    </row>
    <row r="1207" spans="42:77" x14ac:dyDescent="0.25">
      <c r="AP1207"/>
      <c r="AW1207"/>
      <c r="BY1207" s="2"/>
    </row>
    <row r="1208" spans="42:77" x14ac:dyDescent="0.25">
      <c r="AP1208"/>
      <c r="AW1208"/>
      <c r="BY1208" s="2"/>
    </row>
    <row r="1209" spans="42:77" x14ac:dyDescent="0.25">
      <c r="AP1209"/>
      <c r="AW1209"/>
      <c r="BY1209" s="2"/>
    </row>
    <row r="1210" spans="42:77" x14ac:dyDescent="0.25">
      <c r="AP1210"/>
      <c r="AW1210"/>
      <c r="BY1210" s="2"/>
    </row>
    <row r="1211" spans="42:77" x14ac:dyDescent="0.25">
      <c r="AP1211"/>
      <c r="AW1211"/>
      <c r="BY1211" s="2"/>
    </row>
    <row r="1212" spans="42:77" x14ac:dyDescent="0.25">
      <c r="AP1212"/>
      <c r="AW1212"/>
      <c r="BY1212" s="2"/>
    </row>
    <row r="1213" spans="42:77" x14ac:dyDescent="0.25">
      <c r="AP1213"/>
      <c r="AW1213"/>
      <c r="BY1213" s="2"/>
    </row>
    <row r="1214" spans="42:77" x14ac:dyDescent="0.25">
      <c r="AP1214"/>
      <c r="AW1214"/>
      <c r="BY1214" s="2"/>
    </row>
    <row r="1215" spans="42:77" x14ac:dyDescent="0.25">
      <c r="AP1215"/>
      <c r="AW1215"/>
      <c r="BY1215" s="2"/>
    </row>
    <row r="1216" spans="42:77" x14ac:dyDescent="0.25">
      <c r="AP1216"/>
      <c r="AW1216"/>
      <c r="BY1216" s="2"/>
    </row>
    <row r="1217" spans="42:77" x14ac:dyDescent="0.25">
      <c r="AP1217"/>
      <c r="AW1217"/>
      <c r="BY1217" s="2"/>
    </row>
    <row r="1218" spans="42:77" x14ac:dyDescent="0.25">
      <c r="AP1218"/>
      <c r="AW1218"/>
      <c r="BY1218" s="2"/>
    </row>
    <row r="1219" spans="42:77" x14ac:dyDescent="0.25">
      <c r="AP1219"/>
      <c r="AW1219"/>
      <c r="BY1219" s="2"/>
    </row>
    <row r="1220" spans="42:77" x14ac:dyDescent="0.25">
      <c r="AP1220"/>
      <c r="AW1220"/>
      <c r="BY1220" s="2"/>
    </row>
    <row r="1221" spans="42:77" x14ac:dyDescent="0.25">
      <c r="AP1221"/>
      <c r="AW1221"/>
      <c r="BY1221" s="2"/>
    </row>
    <row r="1222" spans="42:77" x14ac:dyDescent="0.25">
      <c r="AP1222"/>
      <c r="AW1222"/>
      <c r="BY1222" s="2"/>
    </row>
    <row r="1223" spans="42:77" x14ac:dyDescent="0.25">
      <c r="AP1223"/>
      <c r="AW1223"/>
      <c r="BY1223" s="2"/>
    </row>
    <row r="1224" spans="42:77" x14ac:dyDescent="0.25">
      <c r="AP1224"/>
      <c r="AW1224"/>
      <c r="BY1224" s="2"/>
    </row>
    <row r="1225" spans="42:77" x14ac:dyDescent="0.25">
      <c r="AP1225"/>
      <c r="AW1225"/>
      <c r="BY1225" s="2"/>
    </row>
    <row r="1226" spans="42:77" x14ac:dyDescent="0.25">
      <c r="AP1226"/>
      <c r="AW1226"/>
      <c r="BY1226" s="2"/>
    </row>
    <row r="1227" spans="42:77" x14ac:dyDescent="0.25">
      <c r="AP1227"/>
      <c r="AW1227"/>
      <c r="BY1227" s="2"/>
    </row>
    <row r="1228" spans="42:77" x14ac:dyDescent="0.25">
      <c r="AP1228"/>
      <c r="AW1228"/>
      <c r="BY1228" s="2"/>
    </row>
    <row r="1229" spans="42:77" x14ac:dyDescent="0.25">
      <c r="AP1229"/>
      <c r="AW1229"/>
      <c r="BY1229" s="2"/>
    </row>
    <row r="1230" spans="42:77" x14ac:dyDescent="0.25">
      <c r="AP1230"/>
      <c r="AW1230"/>
      <c r="BY1230" s="2"/>
    </row>
    <row r="1231" spans="42:77" x14ac:dyDescent="0.25">
      <c r="AP1231"/>
      <c r="AW1231"/>
      <c r="BY1231" s="2"/>
    </row>
    <row r="1232" spans="42:77" x14ac:dyDescent="0.25">
      <c r="AP1232"/>
      <c r="AW1232"/>
      <c r="BY1232" s="2"/>
    </row>
    <row r="1233" spans="42:77" x14ac:dyDescent="0.25">
      <c r="AP1233"/>
      <c r="AW1233"/>
      <c r="BY1233" s="2"/>
    </row>
    <row r="1234" spans="42:77" x14ac:dyDescent="0.25">
      <c r="AP1234"/>
      <c r="AW1234"/>
      <c r="BY1234" s="2"/>
    </row>
    <row r="1235" spans="42:77" x14ac:dyDescent="0.25">
      <c r="AP1235"/>
      <c r="AW1235"/>
      <c r="BY1235" s="2"/>
    </row>
    <row r="1236" spans="42:77" x14ac:dyDescent="0.25">
      <c r="AP1236"/>
      <c r="AW1236"/>
      <c r="BY1236" s="2"/>
    </row>
    <row r="1237" spans="42:77" x14ac:dyDescent="0.25">
      <c r="AP1237"/>
      <c r="AW1237"/>
      <c r="BY1237" s="2"/>
    </row>
    <row r="1238" spans="42:77" x14ac:dyDescent="0.25">
      <c r="AP1238"/>
      <c r="AW1238"/>
      <c r="BY1238" s="2"/>
    </row>
    <row r="1239" spans="42:77" x14ac:dyDescent="0.25">
      <c r="AP1239"/>
      <c r="AW1239"/>
      <c r="BY1239" s="2"/>
    </row>
    <row r="1240" spans="42:77" x14ac:dyDescent="0.25">
      <c r="AP1240"/>
      <c r="AW1240"/>
      <c r="BY1240" s="2"/>
    </row>
    <row r="1241" spans="42:77" x14ac:dyDescent="0.25">
      <c r="AP1241"/>
      <c r="AW1241"/>
      <c r="BY1241" s="2"/>
    </row>
    <row r="1242" spans="42:77" x14ac:dyDescent="0.25">
      <c r="AP1242"/>
      <c r="AW1242"/>
      <c r="BY1242" s="2"/>
    </row>
    <row r="1243" spans="42:77" x14ac:dyDescent="0.25">
      <c r="AP1243"/>
      <c r="AW1243"/>
      <c r="BY1243" s="2"/>
    </row>
    <row r="1244" spans="42:77" x14ac:dyDescent="0.25">
      <c r="AP1244"/>
      <c r="AW1244"/>
      <c r="BY1244" s="2"/>
    </row>
    <row r="1245" spans="42:77" x14ac:dyDescent="0.25">
      <c r="AP1245"/>
      <c r="AW1245"/>
      <c r="BY1245" s="2"/>
    </row>
    <row r="1246" spans="42:77" x14ac:dyDescent="0.25">
      <c r="AP1246"/>
      <c r="AW1246"/>
      <c r="BY1246" s="2"/>
    </row>
    <row r="1247" spans="42:77" x14ac:dyDescent="0.25">
      <c r="AP1247"/>
      <c r="AW1247"/>
      <c r="BY1247" s="2"/>
    </row>
    <row r="1248" spans="42:77" x14ac:dyDescent="0.25">
      <c r="AP1248"/>
      <c r="AW1248"/>
      <c r="BY1248" s="2"/>
    </row>
    <row r="1249" spans="42:77" x14ac:dyDescent="0.25">
      <c r="AP1249"/>
      <c r="AW1249"/>
      <c r="BY1249" s="2"/>
    </row>
    <row r="1250" spans="42:77" x14ac:dyDescent="0.25">
      <c r="AP1250"/>
      <c r="AW1250"/>
      <c r="BY1250" s="2"/>
    </row>
    <row r="1251" spans="42:77" x14ac:dyDescent="0.25">
      <c r="AP1251"/>
      <c r="AW1251"/>
      <c r="BY1251" s="2"/>
    </row>
    <row r="1252" spans="42:77" x14ac:dyDescent="0.25">
      <c r="AP1252"/>
      <c r="AW1252"/>
      <c r="BY1252" s="2"/>
    </row>
    <row r="1253" spans="42:77" x14ac:dyDescent="0.25">
      <c r="AP1253"/>
      <c r="AW1253"/>
      <c r="BY1253" s="2"/>
    </row>
    <row r="1254" spans="42:77" x14ac:dyDescent="0.25">
      <c r="AP1254"/>
      <c r="AW1254"/>
      <c r="BY1254" s="2"/>
    </row>
    <row r="1255" spans="42:77" x14ac:dyDescent="0.25">
      <c r="AP1255"/>
      <c r="AW1255"/>
      <c r="BY1255" s="2"/>
    </row>
    <row r="1256" spans="42:77" x14ac:dyDescent="0.25">
      <c r="AP1256"/>
      <c r="AW1256"/>
      <c r="BY1256" s="2"/>
    </row>
    <row r="1257" spans="42:77" x14ac:dyDescent="0.25">
      <c r="AP1257"/>
      <c r="AW1257"/>
      <c r="BY1257" s="2"/>
    </row>
    <row r="1258" spans="42:77" x14ac:dyDescent="0.25">
      <c r="AP1258"/>
      <c r="AW1258"/>
      <c r="BY1258" s="2"/>
    </row>
    <row r="1259" spans="42:77" x14ac:dyDescent="0.25">
      <c r="AP1259"/>
      <c r="AW1259"/>
      <c r="BY1259" s="2"/>
    </row>
    <row r="1260" spans="42:77" x14ac:dyDescent="0.25">
      <c r="AP1260"/>
      <c r="AW1260"/>
      <c r="BY1260" s="2"/>
    </row>
    <row r="1261" spans="42:77" x14ac:dyDescent="0.25">
      <c r="AP1261"/>
      <c r="AW1261"/>
      <c r="BY1261" s="2"/>
    </row>
    <row r="1262" spans="42:77" x14ac:dyDescent="0.25">
      <c r="AP1262"/>
      <c r="AW1262"/>
      <c r="BY1262" s="2"/>
    </row>
    <row r="1263" spans="42:77" x14ac:dyDescent="0.25">
      <c r="AP1263"/>
      <c r="AW1263"/>
      <c r="BY1263" s="2"/>
    </row>
    <row r="1264" spans="42:77" x14ac:dyDescent="0.25">
      <c r="AP1264"/>
      <c r="AW1264"/>
      <c r="BY1264" s="2"/>
    </row>
    <row r="1265" spans="42:77" x14ac:dyDescent="0.25">
      <c r="AP1265"/>
      <c r="AW1265"/>
      <c r="BY1265" s="2"/>
    </row>
    <row r="1266" spans="42:77" x14ac:dyDescent="0.25">
      <c r="AP1266"/>
      <c r="AW1266"/>
      <c r="BY1266" s="2"/>
    </row>
    <row r="1267" spans="42:77" x14ac:dyDescent="0.25">
      <c r="AP1267"/>
      <c r="AW1267"/>
      <c r="BY1267" s="2"/>
    </row>
    <row r="1268" spans="42:77" x14ac:dyDescent="0.25">
      <c r="AP1268"/>
      <c r="AW1268"/>
      <c r="BY1268" s="2"/>
    </row>
    <row r="1269" spans="42:77" x14ac:dyDescent="0.25">
      <c r="AP1269"/>
      <c r="AW1269"/>
      <c r="BY1269" s="2"/>
    </row>
    <row r="1270" spans="42:77" x14ac:dyDescent="0.25">
      <c r="AP1270"/>
      <c r="AW1270"/>
      <c r="BY1270" s="2"/>
    </row>
    <row r="1271" spans="42:77" x14ac:dyDescent="0.25">
      <c r="AP1271"/>
      <c r="AW1271"/>
      <c r="BY1271" s="2"/>
    </row>
    <row r="1272" spans="42:77" x14ac:dyDescent="0.25">
      <c r="AP1272"/>
      <c r="AW1272"/>
      <c r="BY1272" s="2"/>
    </row>
    <row r="1273" spans="42:77" x14ac:dyDescent="0.25">
      <c r="AP1273"/>
      <c r="AW1273"/>
      <c r="BY1273" s="2"/>
    </row>
    <row r="1274" spans="42:77" x14ac:dyDescent="0.25">
      <c r="AP1274"/>
      <c r="AW1274"/>
      <c r="BY1274" s="2"/>
    </row>
    <row r="1275" spans="42:77" x14ac:dyDescent="0.25">
      <c r="AP1275"/>
      <c r="AW1275"/>
      <c r="BY1275" s="2"/>
    </row>
    <row r="1276" spans="42:77" x14ac:dyDescent="0.25">
      <c r="AP1276"/>
      <c r="AW1276"/>
      <c r="BY1276" s="2"/>
    </row>
    <row r="1277" spans="42:77" x14ac:dyDescent="0.25">
      <c r="AP1277"/>
      <c r="AW1277"/>
      <c r="BY1277" s="2"/>
    </row>
    <row r="1278" spans="42:77" x14ac:dyDescent="0.25">
      <c r="AP1278"/>
      <c r="AW1278"/>
      <c r="BY1278" s="2"/>
    </row>
    <row r="1279" spans="42:77" x14ac:dyDescent="0.25">
      <c r="AP1279"/>
      <c r="AW1279"/>
      <c r="BY1279" s="2"/>
    </row>
    <row r="1280" spans="42:77" x14ac:dyDescent="0.25">
      <c r="AP1280"/>
      <c r="AW1280"/>
      <c r="BY1280" s="2"/>
    </row>
    <row r="1281" spans="42:77" x14ac:dyDescent="0.25">
      <c r="AP1281"/>
      <c r="AW1281"/>
      <c r="BY1281" s="2"/>
    </row>
    <row r="1282" spans="42:77" x14ac:dyDescent="0.25">
      <c r="AP1282"/>
      <c r="AW1282"/>
      <c r="BY1282" s="2"/>
    </row>
    <row r="1283" spans="42:77" x14ac:dyDescent="0.25">
      <c r="AP1283"/>
      <c r="AW1283"/>
      <c r="BY1283" s="2"/>
    </row>
    <row r="1284" spans="42:77" x14ac:dyDescent="0.25">
      <c r="AP1284"/>
      <c r="AW1284"/>
      <c r="BY1284" s="2"/>
    </row>
    <row r="1285" spans="42:77" x14ac:dyDescent="0.25">
      <c r="AP1285"/>
      <c r="AW1285"/>
      <c r="BY1285" s="2"/>
    </row>
    <row r="1286" spans="42:77" x14ac:dyDescent="0.25">
      <c r="AP1286"/>
      <c r="AW1286"/>
      <c r="BY1286" s="2"/>
    </row>
    <row r="1287" spans="42:77" x14ac:dyDescent="0.25">
      <c r="AP1287"/>
      <c r="AW1287"/>
      <c r="BY1287" s="2"/>
    </row>
    <row r="1288" spans="42:77" x14ac:dyDescent="0.25">
      <c r="AP1288"/>
      <c r="AW1288"/>
      <c r="BY1288" s="2"/>
    </row>
    <row r="1289" spans="42:77" x14ac:dyDescent="0.25">
      <c r="AP1289"/>
      <c r="AW1289"/>
      <c r="BY1289" s="2"/>
    </row>
    <row r="1290" spans="42:77" x14ac:dyDescent="0.25">
      <c r="AP1290"/>
      <c r="AW1290"/>
      <c r="BY1290" s="2"/>
    </row>
    <row r="1291" spans="42:77" x14ac:dyDescent="0.25">
      <c r="AP1291"/>
      <c r="AW1291"/>
      <c r="BY1291" s="2"/>
    </row>
    <row r="1292" spans="42:77" x14ac:dyDescent="0.25">
      <c r="AP1292"/>
      <c r="AW1292"/>
      <c r="BY1292" s="2"/>
    </row>
    <row r="1293" spans="42:77" x14ac:dyDescent="0.25">
      <c r="AP1293"/>
      <c r="AW1293"/>
      <c r="BY1293" s="2"/>
    </row>
    <row r="1294" spans="42:77" x14ac:dyDescent="0.25">
      <c r="AP1294"/>
      <c r="AW1294"/>
      <c r="BY1294" s="2"/>
    </row>
    <row r="1295" spans="42:77" x14ac:dyDescent="0.25">
      <c r="AP1295"/>
      <c r="AW1295"/>
      <c r="BY1295" s="2"/>
    </row>
    <row r="1296" spans="42:77" x14ac:dyDescent="0.25">
      <c r="AP1296"/>
      <c r="AW1296"/>
      <c r="BY1296" s="2"/>
    </row>
    <row r="1297" spans="42:77" x14ac:dyDescent="0.25">
      <c r="AP1297"/>
      <c r="AW1297"/>
      <c r="BY1297" s="2"/>
    </row>
    <row r="1298" spans="42:77" x14ac:dyDescent="0.25">
      <c r="AP1298"/>
      <c r="AW1298"/>
      <c r="BY1298" s="2"/>
    </row>
    <row r="1299" spans="42:77" x14ac:dyDescent="0.25">
      <c r="AP1299"/>
      <c r="AW1299"/>
      <c r="BY1299" s="2"/>
    </row>
    <row r="1300" spans="42:77" x14ac:dyDescent="0.25">
      <c r="AP1300"/>
      <c r="AW1300"/>
      <c r="BY1300" s="2"/>
    </row>
    <row r="1301" spans="42:77" x14ac:dyDescent="0.25">
      <c r="AP1301"/>
      <c r="AW1301"/>
      <c r="BY1301" s="2"/>
    </row>
    <row r="1302" spans="42:77" x14ac:dyDescent="0.25">
      <c r="AP1302"/>
      <c r="AW1302"/>
      <c r="BY1302" s="2"/>
    </row>
    <row r="1303" spans="42:77" x14ac:dyDescent="0.25">
      <c r="AP1303"/>
      <c r="AW1303"/>
      <c r="BY1303" s="2"/>
    </row>
    <row r="1304" spans="42:77" x14ac:dyDescent="0.25">
      <c r="AP1304"/>
      <c r="AW1304"/>
      <c r="BY1304" s="2"/>
    </row>
    <row r="1305" spans="42:77" x14ac:dyDescent="0.25">
      <c r="AP1305"/>
      <c r="AW1305"/>
      <c r="BY1305" s="2"/>
    </row>
    <row r="1306" spans="42:77" x14ac:dyDescent="0.25">
      <c r="AP1306"/>
      <c r="AW1306"/>
      <c r="BY1306" s="2"/>
    </row>
    <row r="1307" spans="42:77" x14ac:dyDescent="0.25">
      <c r="AP1307"/>
      <c r="AW1307"/>
      <c r="BY1307" s="2"/>
    </row>
    <row r="1308" spans="42:77" x14ac:dyDescent="0.25">
      <c r="AP1308"/>
      <c r="AW1308"/>
      <c r="BY1308" s="2"/>
    </row>
    <row r="1309" spans="42:77" x14ac:dyDescent="0.25">
      <c r="AP1309"/>
      <c r="AW1309"/>
      <c r="BY1309" s="2"/>
    </row>
    <row r="1310" spans="42:77" x14ac:dyDescent="0.25">
      <c r="AP1310"/>
      <c r="AW1310"/>
      <c r="BY1310" s="2"/>
    </row>
    <row r="1311" spans="42:77" x14ac:dyDescent="0.25">
      <c r="AP1311"/>
      <c r="AW1311"/>
      <c r="BY1311" s="2"/>
    </row>
    <row r="1312" spans="42:77" x14ac:dyDescent="0.25">
      <c r="AP1312"/>
      <c r="AW1312"/>
      <c r="BY1312" s="2"/>
    </row>
    <row r="1313" spans="42:77" x14ac:dyDescent="0.25">
      <c r="AP1313"/>
      <c r="AW1313"/>
      <c r="BY1313" s="2"/>
    </row>
    <row r="1314" spans="42:77" x14ac:dyDescent="0.25">
      <c r="AP1314"/>
      <c r="AW1314"/>
      <c r="BY1314" s="2"/>
    </row>
    <row r="1315" spans="42:77" x14ac:dyDescent="0.25">
      <c r="AP1315"/>
      <c r="AW1315"/>
      <c r="BY1315" s="2"/>
    </row>
    <row r="1316" spans="42:77" x14ac:dyDescent="0.25">
      <c r="AP1316"/>
      <c r="AW1316"/>
      <c r="BY1316" s="2"/>
    </row>
    <row r="1317" spans="42:77" x14ac:dyDescent="0.25">
      <c r="AP1317"/>
      <c r="AW1317"/>
      <c r="BY1317" s="2"/>
    </row>
    <row r="1318" spans="42:77" x14ac:dyDescent="0.25">
      <c r="AP1318"/>
      <c r="AW1318"/>
      <c r="BY1318" s="2"/>
    </row>
    <row r="1319" spans="42:77" x14ac:dyDescent="0.25">
      <c r="AP1319"/>
      <c r="AW1319"/>
      <c r="BY1319" s="2"/>
    </row>
    <row r="1320" spans="42:77" x14ac:dyDescent="0.25">
      <c r="AP1320"/>
      <c r="AW1320"/>
      <c r="BY1320" s="2"/>
    </row>
    <row r="1321" spans="42:77" x14ac:dyDescent="0.25">
      <c r="AP1321"/>
      <c r="AW1321"/>
      <c r="BY1321" s="2"/>
    </row>
    <row r="1322" spans="42:77" x14ac:dyDescent="0.25">
      <c r="AP1322"/>
      <c r="AW1322"/>
      <c r="BY1322" s="2"/>
    </row>
    <row r="1323" spans="42:77" x14ac:dyDescent="0.25">
      <c r="AP1323"/>
      <c r="AW1323"/>
      <c r="BY1323" s="2"/>
    </row>
    <row r="1324" spans="42:77" x14ac:dyDescent="0.25">
      <c r="AP1324"/>
      <c r="AW1324"/>
      <c r="BY1324" s="2"/>
    </row>
    <row r="1325" spans="42:77" x14ac:dyDescent="0.25">
      <c r="AP1325"/>
      <c r="AW1325"/>
      <c r="BY1325" s="2"/>
    </row>
    <row r="1326" spans="42:77" x14ac:dyDescent="0.25">
      <c r="AP1326"/>
      <c r="AW1326"/>
      <c r="BY1326" s="2"/>
    </row>
    <row r="1327" spans="42:77" x14ac:dyDescent="0.25">
      <c r="AP1327"/>
      <c r="AW1327"/>
      <c r="BY1327" s="2"/>
    </row>
    <row r="1328" spans="42:77" x14ac:dyDescent="0.25">
      <c r="AP1328"/>
      <c r="AW1328"/>
      <c r="BY1328" s="2"/>
    </row>
    <row r="1329" spans="42:77" x14ac:dyDescent="0.25">
      <c r="AP1329"/>
      <c r="AW1329"/>
      <c r="BY1329" s="2"/>
    </row>
    <row r="1330" spans="42:77" x14ac:dyDescent="0.25">
      <c r="AP1330"/>
      <c r="AW1330"/>
      <c r="BY1330" s="2"/>
    </row>
    <row r="1331" spans="42:77" x14ac:dyDescent="0.25">
      <c r="AP1331"/>
      <c r="AW1331"/>
      <c r="BY1331" s="2"/>
    </row>
    <row r="1332" spans="42:77" x14ac:dyDescent="0.25">
      <c r="AP1332"/>
      <c r="AW1332"/>
      <c r="BY1332" s="2"/>
    </row>
    <row r="1333" spans="42:77" x14ac:dyDescent="0.25">
      <c r="AP1333"/>
      <c r="AW1333"/>
      <c r="BY1333" s="2"/>
    </row>
    <row r="1334" spans="42:77" x14ac:dyDescent="0.25">
      <c r="AP1334"/>
      <c r="AW1334"/>
      <c r="BY1334" s="2"/>
    </row>
    <row r="1335" spans="42:77" x14ac:dyDescent="0.25">
      <c r="AP1335"/>
      <c r="AW1335"/>
      <c r="BY1335" s="2"/>
    </row>
    <row r="1336" spans="42:77" x14ac:dyDescent="0.25">
      <c r="AP1336"/>
      <c r="AW1336"/>
      <c r="BY1336" s="2"/>
    </row>
    <row r="1337" spans="42:77" x14ac:dyDescent="0.25">
      <c r="AP1337"/>
      <c r="AW1337"/>
      <c r="BY1337" s="2"/>
    </row>
    <row r="1338" spans="42:77" x14ac:dyDescent="0.25">
      <c r="AP1338"/>
      <c r="AW1338"/>
      <c r="BY1338" s="2"/>
    </row>
    <row r="1339" spans="42:77" x14ac:dyDescent="0.25">
      <c r="AP1339"/>
      <c r="AW1339"/>
      <c r="BY1339" s="2"/>
    </row>
    <row r="1340" spans="42:77" x14ac:dyDescent="0.25">
      <c r="AP1340"/>
      <c r="AW1340"/>
      <c r="BY1340" s="2"/>
    </row>
    <row r="1341" spans="42:77" x14ac:dyDescent="0.25">
      <c r="AP1341"/>
      <c r="AW1341"/>
      <c r="BY1341" s="2"/>
    </row>
    <row r="1342" spans="42:77" x14ac:dyDescent="0.25">
      <c r="AP1342"/>
      <c r="AW1342"/>
      <c r="BY1342" s="2"/>
    </row>
    <row r="1343" spans="42:77" x14ac:dyDescent="0.25">
      <c r="AP1343"/>
      <c r="AW1343"/>
      <c r="BY1343" s="2"/>
    </row>
    <row r="1344" spans="42:77" x14ac:dyDescent="0.25">
      <c r="AP1344"/>
      <c r="AW1344"/>
      <c r="BY1344" s="2"/>
    </row>
    <row r="1345" spans="42:77" x14ac:dyDescent="0.25">
      <c r="AP1345"/>
      <c r="AW1345"/>
      <c r="BY1345" s="2"/>
    </row>
    <row r="1346" spans="42:77" x14ac:dyDescent="0.25">
      <c r="AP1346"/>
      <c r="AW1346"/>
      <c r="BY1346" s="2"/>
    </row>
    <row r="1347" spans="42:77" x14ac:dyDescent="0.25">
      <c r="AP1347"/>
      <c r="AW1347"/>
      <c r="BY1347" s="2"/>
    </row>
    <row r="1348" spans="42:77" x14ac:dyDescent="0.25">
      <c r="AP1348"/>
      <c r="AW1348"/>
      <c r="BY1348" s="2"/>
    </row>
    <row r="1349" spans="42:77" x14ac:dyDescent="0.25">
      <c r="AP1349"/>
      <c r="AW1349"/>
      <c r="BY1349" s="2"/>
    </row>
    <row r="1350" spans="42:77" x14ac:dyDescent="0.25">
      <c r="AP1350"/>
      <c r="AW1350"/>
      <c r="BY1350" s="2"/>
    </row>
    <row r="1351" spans="42:77" x14ac:dyDescent="0.25">
      <c r="AP1351"/>
      <c r="AW1351"/>
      <c r="BY1351" s="2"/>
    </row>
    <row r="1352" spans="42:77" x14ac:dyDescent="0.25">
      <c r="AP1352"/>
      <c r="AW1352"/>
      <c r="BY1352" s="2"/>
    </row>
    <row r="1353" spans="42:77" x14ac:dyDescent="0.25">
      <c r="AP1353"/>
      <c r="AW1353"/>
      <c r="BY1353" s="2"/>
    </row>
    <row r="1354" spans="42:77" x14ac:dyDescent="0.25">
      <c r="AP1354"/>
      <c r="AW1354"/>
      <c r="BY1354" s="2"/>
    </row>
    <row r="1355" spans="42:77" x14ac:dyDescent="0.25">
      <c r="AP1355"/>
      <c r="AW1355"/>
      <c r="BY1355" s="2"/>
    </row>
    <row r="1356" spans="42:77" x14ac:dyDescent="0.25">
      <c r="AP1356"/>
      <c r="AW1356"/>
      <c r="BY1356" s="2"/>
    </row>
    <row r="1357" spans="42:77" x14ac:dyDescent="0.25">
      <c r="AP1357"/>
      <c r="AW1357"/>
      <c r="BY1357" s="2"/>
    </row>
    <row r="1358" spans="42:77" x14ac:dyDescent="0.25">
      <c r="AP1358"/>
      <c r="AW1358"/>
      <c r="BY1358" s="2"/>
    </row>
    <row r="1359" spans="42:77" x14ac:dyDescent="0.25">
      <c r="AP1359"/>
      <c r="AW1359"/>
      <c r="BY1359" s="2"/>
    </row>
    <row r="1360" spans="42:77" x14ac:dyDescent="0.25">
      <c r="AP1360"/>
      <c r="AW1360"/>
      <c r="BY1360" s="2"/>
    </row>
    <row r="1361" spans="42:77" x14ac:dyDescent="0.25">
      <c r="AP1361"/>
      <c r="AW1361"/>
      <c r="BY1361" s="2"/>
    </row>
    <row r="1362" spans="42:77" x14ac:dyDescent="0.25">
      <c r="AP1362"/>
      <c r="AW1362"/>
      <c r="BY1362" s="2"/>
    </row>
    <row r="1363" spans="42:77" x14ac:dyDescent="0.25">
      <c r="AP1363"/>
      <c r="AW1363"/>
      <c r="BY1363" s="2"/>
    </row>
    <row r="1364" spans="42:77" x14ac:dyDescent="0.25">
      <c r="AP1364"/>
      <c r="AW1364"/>
      <c r="BY1364" s="2"/>
    </row>
    <row r="1365" spans="42:77" x14ac:dyDescent="0.25">
      <c r="AP1365"/>
      <c r="AW1365"/>
      <c r="BY1365" s="2"/>
    </row>
    <row r="1366" spans="42:77" x14ac:dyDescent="0.25">
      <c r="AP1366"/>
      <c r="AW1366"/>
      <c r="BY1366" s="2"/>
    </row>
  </sheetData>
  <sortState xmlns:xlrd2="http://schemas.microsoft.com/office/spreadsheetml/2017/richdata2" ref="C79:C81">
    <sortCondition ref="C81"/>
  </sortState>
  <mergeCells count="26">
    <mergeCell ref="B247:B262"/>
    <mergeCell ref="B196:B211"/>
    <mergeCell ref="B308:B320"/>
    <mergeCell ref="A181:A246"/>
    <mergeCell ref="B214:B243"/>
    <mergeCell ref="A296:A320"/>
    <mergeCell ref="B296:B307"/>
    <mergeCell ref="B263:B295"/>
    <mergeCell ref="A247:A295"/>
    <mergeCell ref="B181:B195"/>
    <mergeCell ref="B96:B108"/>
    <mergeCell ref="B82:B95"/>
    <mergeCell ref="B60:B81"/>
    <mergeCell ref="A82:A180"/>
    <mergeCell ref="B109:B138"/>
    <mergeCell ref="B139:B180"/>
    <mergeCell ref="FP60:FP62"/>
    <mergeCell ref="A5:A9"/>
    <mergeCell ref="D9:S9"/>
    <mergeCell ref="A10:A81"/>
    <mergeCell ref="B5:B9"/>
    <mergeCell ref="AL9:BB9"/>
    <mergeCell ref="BC9:BP9"/>
    <mergeCell ref="B10:B38"/>
    <mergeCell ref="B39:B59"/>
    <mergeCell ref="T9:AK9"/>
  </mergeCells>
  <phoneticPr fontId="0" type="noConversion"/>
  <pageMargins left="0.25" right="0.25" top="0.75" bottom="0.75" header="0.3" footer="0.3"/>
  <pageSetup paperSize="9" orientation="landscape" copies="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Antibiotics</vt:lpstr>
      <vt:lpstr>Pharmaceuticals</vt:lpstr>
      <vt:lpstr>EDCs</vt:lpstr>
      <vt:lpstr>WatchList</vt:lpstr>
      <vt:lpstr>PMTCs</vt:lpstr>
      <vt:lpstr>Pesticides</vt:lpstr>
      <vt:lpstr>Labelled Compounds</vt:lpstr>
      <vt:lpstr>MIX SOLUTION</vt:lpstr>
      <vt:lpstr>'Labelled Compounds'!Área_de_impresión</vt:lpstr>
      <vt:lpstr>'MIX SOLUTION'!Área_de_impresión</vt:lpstr>
    </vt:vector>
  </TitlesOfParts>
  <Company>Institut Català de Recerca de l'Aigua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mgros</dc:creator>
  <cp:lastModifiedBy>Diana Alvarez ICRA</cp:lastModifiedBy>
  <cp:lastPrinted>2023-01-05T12:16:18Z</cp:lastPrinted>
  <dcterms:created xsi:type="dcterms:W3CDTF">2010-10-06T14:24:25Z</dcterms:created>
  <dcterms:modified xsi:type="dcterms:W3CDTF">2025-02-05T09:48:10Z</dcterms:modified>
</cp:coreProperties>
</file>